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8060" windowHeight="10935" activeTab="1"/>
  </bookViews>
  <sheets>
    <sheet name="КР для ОУ" sheetId="1" r:id="rId1"/>
    <sheet name="КП для ОУ" sheetId="2" r:id="rId2"/>
  </sheets>
  <definedNames/>
  <calcPr fullCalcOnLoad="1"/>
</workbook>
</file>

<file path=xl/comments1.xml><?xml version="1.0" encoding="utf-8"?>
<comments xmlns="http://schemas.openxmlformats.org/spreadsheetml/2006/main">
  <authors>
    <author>О. Н. Хабаров</author>
    <author>Хабаров О. Н.</author>
  </authors>
  <commentList>
    <comment ref="D157" authorId="0">
      <text>
        <r>
          <rPr>
            <sz val="8"/>
            <rFont val="Tahoma"/>
            <family val="2"/>
          </rPr>
          <t xml:space="preserve">Защищённая ячейка: заполняется автоматически
</t>
        </r>
      </text>
    </comment>
    <comment ref="D163" authorId="0">
      <text>
        <r>
          <rPr>
            <sz val="8"/>
            <rFont val="Tahoma"/>
            <family val="2"/>
          </rPr>
          <t>Защищённая ячейка: заполняется автоматически</t>
        </r>
      </text>
    </comment>
    <comment ref="D120" authorId="0">
      <text>
        <r>
          <rPr>
            <sz val="8"/>
            <rFont val="Tahoma"/>
            <family val="2"/>
          </rPr>
          <t>Защищённая ячейка: заполняется автоматически</t>
        </r>
      </text>
    </comment>
    <comment ref="D167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181" authorId="0">
      <text>
        <r>
          <rPr>
            <sz val="8"/>
            <rFont val="Tahoma"/>
            <family val="2"/>
          </rPr>
          <t xml:space="preserve">
заполняется автоматически</t>
        </r>
      </text>
    </comment>
    <comment ref="D4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E4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D5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E5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D6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E6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D8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9" authorId="1">
      <text>
        <r>
          <rPr>
            <b/>
            <sz val="8"/>
            <rFont val="Tahoma"/>
            <family val="2"/>
          </rPr>
          <t>Сумма Р.1.2, Р.1.3, Р.1.4, Р.1.5 больше или равна Р.1.1</t>
        </r>
      </text>
    </comment>
    <comment ref="D10" authorId="1">
      <text>
        <r>
          <rPr>
            <b/>
            <sz val="8"/>
            <rFont val="Tahoma"/>
            <family val="2"/>
          </rPr>
          <t>Сумма Р.1.2, Р.1.3, Р.1.4, Р.1.5 больше или равна Р.1.1</t>
        </r>
        <r>
          <rPr>
            <sz val="8"/>
            <rFont val="Tahoma"/>
            <family val="2"/>
          </rPr>
          <t xml:space="preserve">
</t>
        </r>
      </text>
    </comment>
    <comment ref="D11" authorId="1">
      <text>
        <r>
          <rPr>
            <b/>
            <sz val="8"/>
            <rFont val="Tahoma"/>
            <family val="2"/>
          </rPr>
          <t>Сумма Р.1.2, Р.1.3, Р.1.4, Р.1.5 больше или равна Р.1.1</t>
        </r>
      </text>
    </comment>
    <comment ref="D12" authorId="1">
      <text>
        <r>
          <rPr>
            <b/>
            <sz val="8"/>
            <rFont val="Tahoma"/>
            <family val="2"/>
          </rPr>
          <t>Сумма Р.1.2, Р.1.3, Р.1.4, Р.1.5 больше или равна Р.1.1</t>
        </r>
      </text>
    </comment>
    <comment ref="D13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23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34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44" authorId="0">
      <text>
        <r>
          <rPr>
            <sz val="8"/>
            <rFont val="Tahoma"/>
            <family val="2"/>
          </rPr>
          <t>Заполняется автоматически</t>
        </r>
      </text>
    </comment>
  </commentList>
</comments>
</file>

<file path=xl/comments2.xml><?xml version="1.0" encoding="utf-8"?>
<comments xmlns="http://schemas.openxmlformats.org/spreadsheetml/2006/main">
  <authors>
    <author>О. Н. Хабаров</author>
  </authors>
  <commentList>
    <comment ref="D140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Соотносится с П.3.1</t>
        </r>
      </text>
    </comment>
    <comment ref="D173" authorId="0">
      <text>
        <r>
          <rPr>
            <b/>
            <sz val="8"/>
            <rFont val="Tahoma"/>
            <family val="2"/>
          </rPr>
          <t>П</t>
        </r>
        <r>
          <rPr>
            <sz val="8"/>
            <rFont val="Tahoma"/>
            <family val="2"/>
          </rPr>
          <t>одставляется автоматически из П.1.13.2</t>
        </r>
      </text>
    </comment>
    <comment ref="D176" authorId="0">
      <text>
        <r>
          <rPr>
            <b/>
            <sz val="8"/>
            <rFont val="Tahoma"/>
            <family val="2"/>
          </rPr>
          <t>П</t>
        </r>
        <r>
          <rPr>
            <sz val="8"/>
            <rFont val="Tahoma"/>
            <family val="2"/>
          </rPr>
          <t>одставляется автоматически из П.1.13.4</t>
        </r>
      </text>
    </comment>
    <comment ref="D185" authorId="0">
      <text>
        <r>
          <rPr>
            <b/>
            <sz val="8"/>
            <rFont val="Tahoma"/>
            <family val="2"/>
          </rPr>
          <t>З</t>
        </r>
        <r>
          <rPr>
            <sz val="8"/>
            <rFont val="Tahoma"/>
            <family val="2"/>
          </rPr>
          <t>аполняется при наличии П 4.8</t>
        </r>
      </text>
    </comment>
    <comment ref="D133" authorId="0">
      <text>
        <r>
          <rPr>
            <b/>
            <sz val="8"/>
            <rFont val="Tahoma"/>
            <family val="2"/>
          </rPr>
          <t xml:space="preserve">О. Н. Хабаров:
</t>
        </r>
        <r>
          <rPr>
            <sz val="8"/>
            <rFont val="Tahoma"/>
            <family val="2"/>
          </rPr>
          <t>заполняется автоматически</t>
        </r>
      </text>
    </comment>
    <comment ref="D16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заполняется автоматически</t>
        </r>
      </text>
    </comment>
    <comment ref="D206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201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8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заполняется автоматически</t>
        </r>
      </text>
    </comment>
    <comment ref="D4" authorId="0">
      <text>
        <r>
          <rPr>
            <sz val="8"/>
            <rFont val="Tahoma"/>
            <family val="2"/>
          </rPr>
          <t>Заполнить</t>
        </r>
      </text>
    </comment>
    <comment ref="E4" authorId="0">
      <text>
        <r>
          <rPr>
            <sz val="8"/>
            <rFont val="Tahoma"/>
            <family val="2"/>
          </rPr>
          <t>Заполнить</t>
        </r>
      </text>
    </comment>
    <comment ref="D5" authorId="0">
      <text>
        <r>
          <rPr>
            <sz val="8"/>
            <rFont val="Tahoma"/>
            <family val="2"/>
          </rPr>
          <t>Заполнить</t>
        </r>
      </text>
    </comment>
    <comment ref="E5" authorId="0">
      <text>
        <r>
          <rPr>
            <sz val="8"/>
            <rFont val="Tahoma"/>
            <family val="2"/>
          </rPr>
          <t>Заполнить</t>
        </r>
      </text>
    </comment>
    <comment ref="D6" authorId="0">
      <text>
        <r>
          <rPr>
            <sz val="8"/>
            <rFont val="Tahoma"/>
            <family val="2"/>
          </rPr>
          <t>Заполнить</t>
        </r>
      </text>
    </comment>
    <comment ref="E6" authorId="0">
      <text>
        <r>
          <rPr>
            <sz val="8"/>
            <rFont val="Tahoma"/>
            <family val="2"/>
          </rPr>
          <t>Заполнить</t>
        </r>
      </text>
    </comment>
  </commentList>
</comments>
</file>

<file path=xl/sharedStrings.xml><?xml version="1.0" encoding="utf-8"?>
<sst xmlns="http://schemas.openxmlformats.org/spreadsheetml/2006/main" count="1181" uniqueCount="807">
  <si>
    <t>иные, вместо предложенного</t>
  </si>
  <si>
    <t>электронная учительская</t>
  </si>
  <si>
    <t>электронный журнал</t>
  </si>
  <si>
    <t>электронный дневник</t>
  </si>
  <si>
    <t>планов финансово-хозяйственной деятельности</t>
  </si>
  <si>
    <t>Количество учащихся, обучающихся в зданиях, в которых был проведен капитальный ремонт</t>
  </si>
  <si>
    <t>Количество учащихся 10-11(12) классов общеобразовательных учреждений, обучающихся в отдельных зданиях общеобразовательных учреждений третьей ступени</t>
  </si>
  <si>
    <t>Количество детей-инвалидов, получающих образование на дому с использованием дистанционных образовательных технологий, от общего числа детей-инвалидов, которым это показано</t>
  </si>
  <si>
    <t>Количество обучающихся, которым обеспечена возможность пользоваться широкополосным Интернетом (не менее 2 Мб/с), от общей численности обучающихся в общеобразовательных учреждениях</t>
  </si>
  <si>
    <t>- театральная площадка</t>
  </si>
  <si>
    <t xml:space="preserve">с контролируемой распечаткой бумажных материалов </t>
  </si>
  <si>
    <t xml:space="preserve">с выходом в Интернет с компьютеров, расположенных в помещении библиотеки </t>
  </si>
  <si>
    <t>с медиатекой</t>
  </si>
  <si>
    <t xml:space="preserve">с обеспечением возможности работы на стационарных компьютерах или использования переносных компьютеров </t>
  </si>
  <si>
    <t>читальный зал библиотеки/медиатеки с числом рабочих мест не менее 25</t>
  </si>
  <si>
    <t>от 81% до 100% условий</t>
  </si>
  <si>
    <t>от 61% до 80% условий</t>
  </si>
  <si>
    <t>от 41% до 60% условий</t>
  </si>
  <si>
    <t>от 21% до 40% условий</t>
  </si>
  <si>
    <t>от 0% до 20% условий</t>
  </si>
  <si>
    <t xml:space="preserve">Количество обучающихся, которым предоставлены все основные виды условий обучения в соответствии с ГОС 2004 года (в общей численности обучающихся по основным программам общего образования) </t>
  </si>
  <si>
    <t xml:space="preserve">Численность учителей, являющихся членами сетевых профессиональных сообществ 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</si>
  <si>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</si>
  <si>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- прочего педагогического персонала</t>
  </si>
  <si>
    <t>- управленческого персонала</t>
  </si>
  <si>
    <t>- учителей</t>
  </si>
  <si>
    <t>Среднемесячная начисленная заработная плата работников ОУ</t>
  </si>
  <si>
    <t>- интерактивными учебными пособиями (доска, мультимедийные установки и др.)</t>
  </si>
  <si>
    <t>- учебным оборудованием для практических работ</t>
  </si>
  <si>
    <t>-  иные виды оценивания, отличные от пятибалльной системы</t>
  </si>
  <si>
    <t>- проектные, творческие исследовательские работы и др.</t>
  </si>
  <si>
    <t>- механизмы накопительной системы оценивания (портфолио и др.)</t>
  </si>
  <si>
    <t>другие</t>
  </si>
  <si>
    <t>общекультурное</t>
  </si>
  <si>
    <t>общеинтеллектуальное</t>
  </si>
  <si>
    <t>социальное</t>
  </si>
  <si>
    <t>духовно-нравственное</t>
  </si>
  <si>
    <t xml:space="preserve">спортивно-оздоровительное </t>
  </si>
  <si>
    <t>Среднее количество часов в неделю внеурочной деятельности в на одного ученика начальной школы, обучающегося по ФГОС, в том числе, отведенных на направления:</t>
  </si>
  <si>
    <t>сочетания бюджетного и внебюджетного финансирования</t>
  </si>
  <si>
    <t>внебюджетного финансирования</t>
  </si>
  <si>
    <t>бюджетного финансирования</t>
  </si>
  <si>
    <t>Количество (численность) учащихся учреждения, имеющего здание, нуждающееся в капитальном ремонте</t>
  </si>
  <si>
    <t>Потребность в капитальном ремонте здания образовательного учреждения</t>
  </si>
  <si>
    <t>Количество (численность) учащихся учреждения, имеющего помещения, нуждающиеся в капитальном ремонте</t>
  </si>
  <si>
    <t>Наличие помещений, нуждающихся в капитальном ремонте</t>
  </si>
  <si>
    <t>Количество (численность) учащихся в общеобразовательных учреждениях, имеющих помещений, нуждающихся текущем в ремонте</t>
  </si>
  <si>
    <t>Наличие помещений, нуждающихся в текущем ремонте</t>
  </si>
  <si>
    <t>П.5.2</t>
  </si>
  <si>
    <t>П.5.1</t>
  </si>
  <si>
    <t>Количество учащихся, которые имеют возможность работать на стационарных или переносных компьютерах в библиотеке общеобразовательного учреждения</t>
  </si>
  <si>
    <t>Наличие библиотеки, в которой можно работать на стационарных или переносных компьютерах</t>
  </si>
  <si>
    <t>П.4.5</t>
  </si>
  <si>
    <t>БИБЛИОТЕКА</t>
  </si>
  <si>
    <t>П.4.4</t>
  </si>
  <si>
    <t>Количество учащихся, обеспеченных спортивными залами с туалетами</t>
  </si>
  <si>
    <t>Наличие у учреждения действующих туалетов при спортивном зале</t>
  </si>
  <si>
    <t>Количество учащихся, которые обеспечены спортивным залом с действующими душевыми комнатами</t>
  </si>
  <si>
    <t>Наличие у учреждения действующих душевых комнат при спортивном зале</t>
  </si>
  <si>
    <t>Количество учащихся, которые обеспечены спортивными залами, оборудованными раздевалками</t>
  </si>
  <si>
    <t>Наличие у учреждения оборудованных раздевалок при спортивном зале</t>
  </si>
  <si>
    <t>Количество учащихся, обеспеченных собственным спортивным залом или спортивным залом на условиях договора пользования</t>
  </si>
  <si>
    <t>Наличие у учреждения спортивного зала собственного или на условиях договора пользования</t>
  </si>
  <si>
    <t>Количество учащихся, обеспеченных оборудованным сектором для метания</t>
  </si>
  <si>
    <t>Количество учащихся, обеспеченных оборудованным сектором для прыжков в длину</t>
  </si>
  <si>
    <t>Наличие у учреждения оборудованного сектора для прыжков в длину</t>
  </si>
  <si>
    <t>Количество учащихся, обеспеченных дорожками для бега со специальным покрытием</t>
  </si>
  <si>
    <t>Наличие у учреждения дорожек для бега со специальным покрытием</t>
  </si>
  <si>
    <t>Количество учащихся, обеспеченных размеченными дорожками для бега</t>
  </si>
  <si>
    <t>Наличие у учреждения размеченных дорожек для бега</t>
  </si>
  <si>
    <r>
      <t xml:space="preserve">Количество учащихся, обеспеченных </t>
    </r>
    <r>
      <rPr>
        <b/>
        <sz val="12"/>
        <color indexed="8"/>
        <rFont val="Times New Roman"/>
        <family val="1"/>
      </rPr>
      <t>на условиях договора</t>
    </r>
    <r>
      <rPr>
        <sz val="12"/>
        <color indexed="8"/>
        <rFont val="Times New Roman"/>
        <family val="1"/>
      </rPr>
      <t xml:space="preserve"> пользования территорией, оборудованной для реализации раздела «Легкая атлетика»</t>
    </r>
  </si>
  <si>
    <r>
      <t xml:space="preserve">Учреждение пользуется  территорией, оборудованной для реализации раздела «Лёгкая атлетика» программы по физической культуре </t>
    </r>
    <r>
      <rPr>
        <b/>
        <sz val="12"/>
        <color indexed="8"/>
        <rFont val="Times New Roman"/>
        <family val="1"/>
      </rPr>
      <t>на условиях договора</t>
    </r>
  </si>
  <si>
    <t>Количество учащихся, обеспеченных оборудованной территорией для реализации раздела «Лёгкая атлетика» программы по физической культуре (размеченные дорожки для бега со специальным покрытием, оборудованный сектор для метания и прыжков в длину)</t>
  </si>
  <si>
    <t>Наличие у учреждения собственной оборудованной территории для реализации раздела «Лёгкая атлетика» программы по физической культуре: размеченные дорожки для бега со специальным покрытием, оборудованный сектор для метания и прыжков в длину</t>
  </si>
  <si>
    <t>СПОРТИВНЫЕ ЗАЛЫ И ПЛОЩАДКИ</t>
  </si>
  <si>
    <t>Количество учащихся в общеобразовательных учреждениях, обеспеченных действующей охраной (сторож, охранник или кнопка экстренного вызова милиции)</t>
  </si>
  <si>
    <t>П.2.9</t>
  </si>
  <si>
    <t>Наличие в учреждении действующей охраны (сторож, охранник или кнопка экстренного вызова милиции)</t>
  </si>
  <si>
    <t>Количество учащихся в общеобразовательных учреждениях, обеспеченных действующей пожарной сигнализацией и автоматической системой оповещения людей при пожаре</t>
  </si>
  <si>
    <t>П.2.8</t>
  </si>
  <si>
    <t>Наличие в учреждении действующей пожарной сигнализации и автоматической системы оповещения людей при пожаре</t>
  </si>
  <si>
    <t>Количество учащихся, обучающихся в общеобразовательных учреждениях, обеспеченных соответствующей требованиям безопасности электропроводкой</t>
  </si>
  <si>
    <t>П.2.7</t>
  </si>
  <si>
    <t>Наличие в учреждении электропроводки, соответствующей требованиям безопасности</t>
  </si>
  <si>
    <t>Количество учащихся, которые обучаются в общеобразовательных учреждениях, обеспеченных оборудованными аварийными выходами, необходимым количеством средств пожаротушения, подъездных путей к зданию, отвечающих всем требованиям пожарной безопасности</t>
  </si>
  <si>
    <t>П.2.6</t>
  </si>
  <si>
    <t>Наличие в учреждении оборудованных аварийных выходов, необходимого количества средств пожаротушения, подъездных путей к зданию, отвечающих всем требованиям пожарной безопасности</t>
  </si>
  <si>
    <t>П.2.5</t>
  </si>
  <si>
    <t>ОХРАНА И СИГНАЛИЗАЦИЯ</t>
  </si>
  <si>
    <t>П.2.4</t>
  </si>
  <si>
    <t>Наличие в учреждении широкополосного доступа к сети Интернет не менее 2 Мб/с</t>
  </si>
  <si>
    <t>П.2.3</t>
  </si>
  <si>
    <t>Количество обучающихся, которым обеспечена возможность пользоваться широкополосным Интернетом (не менее 2 Мб/с)</t>
  </si>
  <si>
    <t>П.2.2</t>
  </si>
  <si>
    <t>П.2.1</t>
  </si>
  <si>
    <t xml:space="preserve">Количество компьютерных классов, удовлетворяющих всем условиям: наличие металлической двери, электропроводки с заземлением, кондиционера или протяжно-вытяжной вентиляции, немеловых досок, площадь класса допускает установку m/2+2 компьютера, включая учительский (где m - проектная наполняемость класса) </t>
  </si>
  <si>
    <t xml:space="preserve">Наличие в учреждении собственного (или на условиях договора) компьютерного класса (от общего числа образовательных учреждений) </t>
  </si>
  <si>
    <t>Количество учащихся, обучающихся в общеобразовательных учреждениях, имеющих работающую систему канализации</t>
  </si>
  <si>
    <t>Наличие в учреждении работающей системы канализации</t>
  </si>
  <si>
    <t>Количество учащихся, которые обеспечены туалетами, оборудованными в соответствии с СанПин</t>
  </si>
  <si>
    <t>Наличие в учреждении туалетов, оборудованных в соответствии с СанПин</t>
  </si>
  <si>
    <t>ТУАЛЕТЫ, КАНАЛИЗАЦИЯ</t>
  </si>
  <si>
    <t>Количество учащихся, которым обеспечен необходимый санитарный и питьевой режим работающими системах горячего и холодного водоснабжения (включая локальные системы) в соответствии с СанПин</t>
  </si>
  <si>
    <t>Наличие в учреждении работающей системы горячего и холодного водоснабжения (включая локальные системы), обеспечивающей необходимый санитарный и питьевой режим в соответствии с СанПин</t>
  </si>
  <si>
    <t>ПИТЬЕВОЙ РЕЖИМ</t>
  </si>
  <si>
    <t>Количество учащихся, которым обеспечен температурный режим в соответствии с СанПин в общеобразовательных учреждениях</t>
  </si>
  <si>
    <t>Обеспечение в учреждении температурного режима в соответствии с СанПин</t>
  </si>
  <si>
    <t>ТЕМПЕРАТУРНЫЙ РЕЖИМ</t>
  </si>
  <si>
    <t>Количество учащихся, обеспеченных кабинетом биологии, оборудованным лабораторными комплектами по каждому из разделов биологии</t>
  </si>
  <si>
    <t>Наличие в учреждении лабораторных комплектов по каждому из разделов биологии: природоведение, ботаника, зоология, анатомия, общая биология</t>
  </si>
  <si>
    <t>П.1.22</t>
  </si>
  <si>
    <t>П.1.21</t>
  </si>
  <si>
    <t>Количество учащихся, обеспеченных кабинетом химии, в котором имеются лабораторные комплекты по каждому из разделов химии</t>
  </si>
  <si>
    <t>П.1.20</t>
  </si>
  <si>
    <t>Наличие в учреждении лабораторных комплектов по каждому из разделов химии: неорганическая химия, органическая химия</t>
  </si>
  <si>
    <t>Количество учащихся, которые обеспечены кабинетом химии, имеющим подводку воды к партам</t>
  </si>
  <si>
    <t>Наличие в учреждении кабинетов химии, оборудованных подводкой воды к партам</t>
  </si>
  <si>
    <t>Количество учащихся, обеспеченых кабинетами химии, в которых имеется вытяжка</t>
  </si>
  <si>
    <t>П.1.19</t>
  </si>
  <si>
    <t>Наличие в учреждении кабинетов химии, оборудованных вытяжкой</t>
  </si>
  <si>
    <t>П.1.18</t>
  </si>
  <si>
    <t>Количество учащихся, обеспеченых кабинетами химии, имеющими лаборантские</t>
  </si>
  <si>
    <t>Наличие в учреждении лаборантских комнат в кабинетах химии</t>
  </si>
  <si>
    <t>Количество учащихся, обеспеченых кабинетами химии</t>
  </si>
  <si>
    <t>Наличие в учреждении кабинетов химии</t>
  </si>
  <si>
    <t>П.1.17</t>
  </si>
  <si>
    <t>П.1.16</t>
  </si>
  <si>
    <t>человек</t>
  </si>
  <si>
    <t>Количество учащихся, обеспеченных кабинетом физики, в котором имеются лабораторные комплекты по каждому из разделов физики</t>
  </si>
  <si>
    <t>П.1.15</t>
  </si>
  <si>
    <t>Наличие в учреждении лабораторных комплектов по каждому из разделов физики: электродинамика, термодинамика, механика, оптика, ядерная физика</t>
  </si>
  <si>
    <t>П.1.14</t>
  </si>
  <si>
    <t>Количество учащихся, обеспеченных кабинетом физики с подводкой низковольтного электропитания к партам, включая независимые источники</t>
  </si>
  <si>
    <t>П.1.13</t>
  </si>
  <si>
    <t>да - 1, нет - 0</t>
  </si>
  <si>
    <t>Наличие в учреждении кабинетов физики, в  которых имеется подводка низковольтного электропитания к партам, включая независимые источники</t>
  </si>
  <si>
    <t>П.1.12</t>
  </si>
  <si>
    <t>Количество учащихся, которые обеспечены кабинетом физики, имеющим лаборантскую комнату</t>
  </si>
  <si>
    <t>П.1.11</t>
  </si>
  <si>
    <t>Наличие в учреждении лаборантской комнаты в кабинете физики</t>
  </si>
  <si>
    <t>П.1.10</t>
  </si>
  <si>
    <t>Количество учащихся, которые обеспечены кабинетами физики</t>
  </si>
  <si>
    <t>П.1.9</t>
  </si>
  <si>
    <t>Наличие в учреждении кабинета физики</t>
  </si>
  <si>
    <t>П.1.8</t>
  </si>
  <si>
    <t>П.1.7</t>
  </si>
  <si>
    <t>Количество учащихся, которые используют лицензионное демонстрационное программное обеспечение по профилю в кабинетах истории</t>
  </si>
  <si>
    <t>П.1.6</t>
  </si>
  <si>
    <t>Наличие в учреждении лицензионного демонстрационного программного обеспечения по профилю в кабинете истории</t>
  </si>
  <si>
    <t>П.1.5</t>
  </si>
  <si>
    <t>П.1.4</t>
  </si>
  <si>
    <t>Количество учащихся, которые используют лицензионное демонстрационное программное обеспечение по профилю в кабинетах географии</t>
  </si>
  <si>
    <t>П.1.3</t>
  </si>
  <si>
    <t>Наличие в учреждении лицензионного демонстрационного программного обеспечения по профилю в кабинете географии</t>
  </si>
  <si>
    <t>П.1.2</t>
  </si>
  <si>
    <t>П.1.1</t>
  </si>
  <si>
    <t>Наименование показателя</t>
  </si>
  <si>
    <t>иных нормативно-правовых актов школы и программ</t>
  </si>
  <si>
    <t>программ развития образовательного учреждения</t>
  </si>
  <si>
    <t>основных образовательных программ</t>
  </si>
  <si>
    <t>- площадки для моделирования, конструирования</t>
  </si>
  <si>
    <t>- площадки для наблюдений, исследований</t>
  </si>
  <si>
    <t>П.4.3</t>
  </si>
  <si>
    <t>П.4.2</t>
  </si>
  <si>
    <t>П.4.1</t>
  </si>
  <si>
    <r>
      <t>П.3</t>
    </r>
    <r>
      <rPr>
        <sz val="12"/>
        <rFont val="Times New Roman"/>
        <family val="1"/>
      </rPr>
      <t>.16.1</t>
    </r>
  </si>
  <si>
    <r>
      <t>П.3</t>
    </r>
    <r>
      <rPr>
        <sz val="12"/>
        <rFont val="Times New Roman"/>
        <family val="1"/>
      </rPr>
      <t>.16</t>
    </r>
  </si>
  <si>
    <r>
      <t>П.3</t>
    </r>
    <r>
      <rPr>
        <sz val="12"/>
        <rFont val="Times New Roman"/>
        <family val="1"/>
      </rPr>
      <t>.15</t>
    </r>
  </si>
  <si>
    <r>
      <t>П.3</t>
    </r>
    <r>
      <rPr>
        <sz val="12"/>
        <rFont val="Times New Roman"/>
        <family val="1"/>
      </rPr>
      <t>.14</t>
    </r>
  </si>
  <si>
    <r>
      <t>П.3</t>
    </r>
    <r>
      <rPr>
        <sz val="12"/>
        <rFont val="Times New Roman"/>
        <family val="1"/>
      </rPr>
      <t>.13</t>
    </r>
  </si>
  <si>
    <r>
      <t>П.3</t>
    </r>
    <r>
      <rPr>
        <sz val="12"/>
        <rFont val="Times New Roman"/>
        <family val="1"/>
      </rPr>
      <t>.12</t>
    </r>
  </si>
  <si>
    <r>
      <t>П.3</t>
    </r>
    <r>
      <rPr>
        <sz val="12"/>
        <rFont val="Times New Roman"/>
        <family val="1"/>
      </rPr>
      <t>.11</t>
    </r>
  </si>
  <si>
    <r>
      <t>П.3</t>
    </r>
    <r>
      <rPr>
        <sz val="12"/>
        <rFont val="Times New Roman"/>
        <family val="1"/>
      </rPr>
      <t>.10</t>
    </r>
  </si>
  <si>
    <t>Численность учителей в возрасте до 30 лет</t>
  </si>
  <si>
    <r>
      <t>П.3</t>
    </r>
    <r>
      <rPr>
        <sz val="12"/>
        <rFont val="Times New Roman"/>
        <family val="1"/>
      </rPr>
      <t>.9</t>
    </r>
  </si>
  <si>
    <r>
      <t>П.3</t>
    </r>
    <r>
      <rPr>
        <sz val="12"/>
        <rFont val="Times New Roman"/>
        <family val="1"/>
      </rPr>
      <t>.8</t>
    </r>
  </si>
  <si>
    <r>
      <t>П.3</t>
    </r>
    <r>
      <rPr>
        <sz val="12"/>
        <rFont val="Times New Roman"/>
        <family val="1"/>
      </rPr>
      <t>.7</t>
    </r>
  </si>
  <si>
    <t>руб</t>
  </si>
  <si>
    <t>П.2.8.2</t>
  </si>
  <si>
    <t>П.2.8.1</t>
  </si>
  <si>
    <t>П.2.7.3</t>
  </si>
  <si>
    <t>П.2.7.2</t>
  </si>
  <si>
    <t>П.2.7.1</t>
  </si>
  <si>
    <t>часов</t>
  </si>
  <si>
    <t>П.2.6.6</t>
  </si>
  <si>
    <t>П.2.6.5</t>
  </si>
  <si>
    <t>П.2.6.4</t>
  </si>
  <si>
    <t>П.2.6.3</t>
  </si>
  <si>
    <t>П.2.6.2</t>
  </si>
  <si>
    <t>П.2.6.1</t>
  </si>
  <si>
    <t>П.2.5.6</t>
  </si>
  <si>
    <t>П.2.5.5</t>
  </si>
  <si>
    <t>П.2.5.4</t>
  </si>
  <si>
    <t>П.2.5.3</t>
  </si>
  <si>
    <t>П.2.5.2</t>
  </si>
  <si>
    <t>П.2.5.1</t>
  </si>
  <si>
    <t>П.2.4.3</t>
  </si>
  <si>
    <t>П.2.4.2</t>
  </si>
  <si>
    <t>П.2.4.1</t>
  </si>
  <si>
    <t>П.2.3.3</t>
  </si>
  <si>
    <t>П.2.3.2</t>
  </si>
  <si>
    <t>П.2.3.1</t>
  </si>
  <si>
    <t>П.1.12.13</t>
  </si>
  <si>
    <t>П.1.12.12</t>
  </si>
  <si>
    <t>П.1.12.11</t>
  </si>
  <si>
    <t>П.1.12.10</t>
  </si>
  <si>
    <t>П.1.12.9</t>
  </si>
  <si>
    <t>П.1.12.8</t>
  </si>
  <si>
    <t>П.1.12.7</t>
  </si>
  <si>
    <t>П.1.12.6</t>
  </si>
  <si>
    <t>П.1.12.5</t>
  </si>
  <si>
    <t>П.1.12.4</t>
  </si>
  <si>
    <t>П.1.12.3</t>
  </si>
  <si>
    <t>П.1.12.2</t>
  </si>
  <si>
    <t>П.1.12.1</t>
  </si>
  <si>
    <t>П.1.11.8</t>
  </si>
  <si>
    <t>П.1.11.7</t>
  </si>
  <si>
    <t>П.1.11.6</t>
  </si>
  <si>
    <t>П.1.11.5</t>
  </si>
  <si>
    <t>П.1.11.4</t>
  </si>
  <si>
    <t>П.1.11.3</t>
  </si>
  <si>
    <t>П.1.11.2</t>
  </si>
  <si>
    <t>П.1.11.1</t>
  </si>
  <si>
    <t>П.1.10.4</t>
  </si>
  <si>
    <t>П.1.10.3</t>
  </si>
  <si>
    <t>П.1.10.2</t>
  </si>
  <si>
    <t>П.1.10.1</t>
  </si>
  <si>
    <t>П.1.9.2</t>
  </si>
  <si>
    <t>П.1.9.1</t>
  </si>
  <si>
    <t>П.1.7.2</t>
  </si>
  <si>
    <t>П.1.7.1</t>
  </si>
  <si>
    <t>П.1.6.2</t>
  </si>
  <si>
    <t>П.1.6.1</t>
  </si>
  <si>
    <t>П.1.5.2</t>
  </si>
  <si>
    <t>П.1.5.1</t>
  </si>
  <si>
    <t>П.1.4.8</t>
  </si>
  <si>
    <t>П.1.4.7</t>
  </si>
  <si>
    <t>П.1.4.6</t>
  </si>
  <si>
    <t>П.1.4.5</t>
  </si>
  <si>
    <t>П.1.4.4</t>
  </si>
  <si>
    <t>П.1.4.3</t>
  </si>
  <si>
    <t>П.1.4.2</t>
  </si>
  <si>
    <t>П.1.4.1</t>
  </si>
  <si>
    <t>П.1.3.2</t>
  </si>
  <si>
    <t>П.1.3.1</t>
  </si>
  <si>
    <t>П.1.2.2</t>
  </si>
  <si>
    <t>П.1.2.1</t>
  </si>
  <si>
    <t>П.1.1.2</t>
  </si>
  <si>
    <t>П.1.1.1</t>
  </si>
  <si>
    <t>УЧЕБНЫЕ КАБИНЕТЫ</t>
  </si>
  <si>
    <t>Количество педагогических и управленческих кадров в учреждении, прошедших повышение квалификации и/или профессиональную переподготовку в соответствии с ФГОС (в общей численности педагогических и управленческих кадров)</t>
  </si>
  <si>
    <t>Среднее количество часов в неделю внеурочной деятельности в плане внеурочной деятельности  на одного ученика основной школы, обучающегося по ФГОС в пилотном режиме, в том числе, отведённых на направления:</t>
  </si>
  <si>
    <t>Количество учащихся, которые имеют возможность доступа в Интернет в библиотеках учреждения</t>
  </si>
  <si>
    <t>Наличие в учреждении библиотеки, в которой обеспечен доступ в Интернет</t>
  </si>
  <si>
    <t>П.1.8.2</t>
  </si>
  <si>
    <t>П.1.8.1</t>
  </si>
  <si>
    <t>Наличие в учреждении оборудованного сектораа для метания</t>
  </si>
  <si>
    <r>
      <t xml:space="preserve">Учреждению доступ к бюджетному финансированию по нормативу </t>
    </r>
    <r>
      <rPr>
        <b/>
        <sz val="12"/>
        <color indexed="8"/>
        <rFont val="Times New Roman"/>
        <family val="1"/>
      </rPr>
      <t>обеспечен</t>
    </r>
  </si>
  <si>
    <t>Количество учащихся 10-11(12) классов учреждения, обучающихся в классах с профильным и/или углубленным изучением отдельных предметов</t>
  </si>
  <si>
    <r>
      <t xml:space="preserve">В учреждении </t>
    </r>
    <r>
      <rPr>
        <b/>
        <sz val="12"/>
        <color indexed="8"/>
        <rFont val="Times New Roman"/>
        <family val="1"/>
      </rPr>
      <t>организованы</t>
    </r>
    <r>
      <rPr>
        <sz val="12"/>
        <color indexed="8"/>
        <rFont val="Times New Roman"/>
        <family val="1"/>
      </rPr>
      <t xml:space="preserve"> оборудованные постоянно действующие площадки для учащихся начальных классов, обучающихся по ФГОС:</t>
    </r>
  </si>
  <si>
    <t>Наличие при школе построенного в отчётном году спортивного зала</t>
  </si>
  <si>
    <r>
      <t xml:space="preserve">Учреждение </t>
    </r>
    <r>
      <rPr>
        <b/>
        <sz val="12"/>
        <color indexed="8"/>
        <rFont val="Times New Roman"/>
        <family val="1"/>
      </rPr>
      <t>перешло</t>
    </r>
    <r>
      <rPr>
        <sz val="12"/>
        <color indexed="8"/>
        <rFont val="Times New Roman"/>
        <family val="1"/>
      </rPr>
      <t xml:space="preserve"> на нормативное подушевое финансирование в соответствии с модельной методикой Минобрнауки России</t>
    </r>
  </si>
  <si>
    <r>
      <t xml:space="preserve">Учреждение </t>
    </r>
    <r>
      <rPr>
        <b/>
        <sz val="12"/>
        <color indexed="8"/>
        <rFont val="Times New Roman"/>
        <family val="1"/>
      </rPr>
      <t>перешло</t>
    </r>
    <r>
      <rPr>
        <sz val="12"/>
        <color indexed="8"/>
        <rFont val="Times New Roman"/>
        <family val="1"/>
      </rPr>
      <t xml:space="preserve"> на новую систему оплаты труда в соответствии с модельной методикой Минобрнауки России</t>
    </r>
  </si>
  <si>
    <r>
      <t xml:space="preserve">Образовательное учреждение является </t>
    </r>
    <r>
      <rPr>
        <b/>
        <sz val="12"/>
        <color indexed="8"/>
        <rFont val="Times New Roman"/>
        <family val="1"/>
      </rPr>
      <t>автономным</t>
    </r>
  </si>
  <si>
    <r>
      <t xml:space="preserve">Образовательное учреждение является </t>
    </r>
    <r>
      <rPr>
        <b/>
        <sz val="12"/>
        <color indexed="8"/>
        <rFont val="Times New Roman"/>
        <family val="1"/>
      </rPr>
      <t>бюджетным</t>
    </r>
  </si>
  <si>
    <r>
      <t xml:space="preserve">Учреждение </t>
    </r>
    <r>
      <rPr>
        <b/>
        <sz val="12"/>
        <color indexed="8"/>
        <rFont val="Times New Roman"/>
        <family val="1"/>
      </rPr>
      <t>представило</t>
    </r>
    <r>
      <rPr>
        <sz val="12"/>
        <color indexed="8"/>
        <rFont val="Times New Roman"/>
        <family val="1"/>
      </rPr>
      <t xml:space="preserve"> общественности публичный доклад, обеспечивающий открытость и прозрачность деятельности учреждения</t>
    </r>
  </si>
  <si>
    <r>
      <t xml:space="preserve">В учреждении </t>
    </r>
    <r>
      <rPr>
        <b/>
        <sz val="12"/>
        <color indexed="8"/>
        <rFont val="Times New Roman"/>
        <family val="1"/>
      </rPr>
      <t>осуществляется</t>
    </r>
    <r>
      <rPr>
        <sz val="12"/>
        <color indexed="8"/>
        <rFont val="Times New Roman"/>
        <family val="1"/>
      </rPr>
      <t xml:space="preserve"> взаимодействие с родителями  посредством постоянно действующих реальных и виртуальных переговорных площадок (форум на сайте образовательного учреждения, общественная родительская организация, лекторий, семинар и др.)</t>
    </r>
  </si>
  <si>
    <r>
      <t xml:space="preserve">В учреждении </t>
    </r>
    <r>
      <rPr>
        <b/>
        <sz val="12"/>
        <color indexed="8"/>
        <rFont val="Times New Roman"/>
        <family val="1"/>
      </rPr>
      <t>созданы</t>
    </r>
    <r>
      <rPr>
        <sz val="12"/>
        <color indexed="8"/>
        <rFont val="Times New Roman"/>
        <family val="1"/>
      </rPr>
      <t xml:space="preserve"> органы государственно-общественного управления</t>
    </r>
  </si>
  <si>
    <r>
      <t xml:space="preserve">В учреждении органы государственно-общественного управления </t>
    </r>
    <r>
      <rPr>
        <b/>
        <sz val="12"/>
        <color indexed="8"/>
        <rFont val="Times New Roman"/>
        <family val="1"/>
      </rPr>
      <t>принимают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участие</t>
    </r>
    <r>
      <rPr>
        <sz val="12"/>
        <color indexed="8"/>
        <rFont val="Times New Roman"/>
        <family val="1"/>
      </rPr>
      <t xml:space="preserve"> в разработке и утверждении</t>
    </r>
  </si>
  <si>
    <r>
      <t xml:space="preserve">Учреждение </t>
    </r>
    <r>
      <rPr>
        <b/>
        <sz val="12"/>
        <color indexed="8"/>
        <rFont val="Times New Roman"/>
        <family val="1"/>
      </rPr>
      <t>предоставляет</t>
    </r>
    <r>
      <rPr>
        <sz val="12"/>
        <color indexed="8"/>
        <rFont val="Times New Roman"/>
        <family val="1"/>
      </rPr>
      <t xml:space="preserve"> некоторые образовательные услуги в электронном виде (запись в школу, ответы на обращения и др.)</t>
    </r>
  </si>
  <si>
    <t>Количество учащихся, которые имеют возможность пользоваться современной библиотекой</t>
  </si>
  <si>
    <t>Наименование ОУ</t>
  </si>
  <si>
    <t>Код ОУ</t>
  </si>
  <si>
    <t>П.1.1.3</t>
  </si>
  <si>
    <t>Показатель П.1 Условия организации образовательного процесса</t>
  </si>
  <si>
    <t>П.1.5.3</t>
  </si>
  <si>
    <t>П.1.5.4</t>
  </si>
  <si>
    <t>П.1.5.5</t>
  </si>
  <si>
    <t>П.1.5.6</t>
  </si>
  <si>
    <t>П.1.5.7</t>
  </si>
  <si>
    <t>П.1.5.8</t>
  </si>
  <si>
    <t>П.1.5.9</t>
  </si>
  <si>
    <t>П.1.5.10</t>
  </si>
  <si>
    <t>П.1.12.14</t>
  </si>
  <si>
    <t>П.1.12.15</t>
  </si>
  <si>
    <t>П.1.12.16</t>
  </si>
  <si>
    <t>П.1.12.17</t>
  </si>
  <si>
    <t>П.1.12.18</t>
  </si>
  <si>
    <t>П.1.12.19</t>
  </si>
  <si>
    <t>П.1.12.20</t>
  </si>
  <si>
    <t>П.1.13.1</t>
  </si>
  <si>
    <t>П.1.13.2</t>
  </si>
  <si>
    <t>П.1.13.3</t>
  </si>
  <si>
    <t>П.1.13.4</t>
  </si>
  <si>
    <t>Показатель П.2 Переход на новые образовательные стандарты</t>
  </si>
  <si>
    <t>История (количество кабинетов)</t>
  </si>
  <si>
    <t>Физика (количество кабинетов)</t>
  </si>
  <si>
    <t>Химия (количество кабинетов)</t>
  </si>
  <si>
    <t>Биология (количество кабинетов)</t>
  </si>
  <si>
    <t>Единицы измерения</t>
  </si>
  <si>
    <t>кабинетов</t>
  </si>
  <si>
    <t>Наличие потребности в реконструкции здания учреждения</t>
  </si>
  <si>
    <t>Количество (численность) учащихся в учреждении, нуждающемся в реконструкции здания</t>
  </si>
  <si>
    <t>Наличие в учреждении электронной подписи для удостоверения данных (в том числе о базовых условиях получения современного общего образования в электронных системах мониторинга)</t>
  </si>
  <si>
    <t>Количество школьников, обучающихся по ФГОС</t>
  </si>
  <si>
    <t>Количество учащихся начальных классов, обучающихся по ФГОС</t>
  </si>
  <si>
    <t>Показатель П.4 Изменение школьной инфраструктуры</t>
  </si>
  <si>
    <t>Показатель П.5 Развитие самостоятельности школ</t>
  </si>
  <si>
    <t>Показатель П.3 Совершенствование учительского корпуса</t>
  </si>
  <si>
    <t>Всего кабинетов</t>
  </si>
  <si>
    <t xml:space="preserve">Количество обучающихся в учреждении, 
 в том числе </t>
  </si>
  <si>
    <t>- в старшей школе (10-11-12 классы)</t>
  </si>
  <si>
    <t>- в начальной школе (1-4 классы)</t>
  </si>
  <si>
    <t>П.1.7.3</t>
  </si>
  <si>
    <t>П.1.7.4</t>
  </si>
  <si>
    <t xml:space="preserve">Среднее количество часов в неделю внеурочной деятельности на одного ученика основной школы,  обучающегося по ФГОС в пилотном режиме, за счёт: </t>
  </si>
  <si>
    <t xml:space="preserve">Среднее количество часов внеурочной деятельности в неделю на одного учащегося начальной школы, обучающегося по ФГОС, за счёт: </t>
  </si>
  <si>
    <t xml:space="preserve">оснащённую средствами сканирования и распознавания текстов </t>
  </si>
  <si>
    <t>П.4.3.1</t>
  </si>
  <si>
    <t>П.4.3.2</t>
  </si>
  <si>
    <t>П.4.3.3</t>
  </si>
  <si>
    <t>П.4.3.4</t>
  </si>
  <si>
    <t>П.4.3.5</t>
  </si>
  <si>
    <t>П.4.4.1</t>
  </si>
  <si>
    <t>П.4.4.2</t>
  </si>
  <si>
    <t>П.4.4.3</t>
  </si>
  <si>
    <t>П.4.4.4</t>
  </si>
  <si>
    <t>П.4.4.5</t>
  </si>
  <si>
    <t>П.4.4.6</t>
  </si>
  <si>
    <t>П.4.5.1</t>
  </si>
  <si>
    <t>П.4.5.2</t>
  </si>
  <si>
    <t>П.4.5.3</t>
  </si>
  <si>
    <t>П.4.6</t>
  </si>
  <si>
    <t>П.4.7</t>
  </si>
  <si>
    <t>П.4.8</t>
  </si>
  <si>
    <t>П.4.9</t>
  </si>
  <si>
    <t>П.4.10</t>
  </si>
  <si>
    <t>П.4.11</t>
  </si>
  <si>
    <t>П.4.12</t>
  </si>
  <si>
    <t>П.4.13</t>
  </si>
  <si>
    <t>П.4.14</t>
  </si>
  <si>
    <t>Наличие в учреждении широкополосного доступа к сети Интернет (не менее 2 Мб/с)</t>
  </si>
  <si>
    <t>П.5.3</t>
  </si>
  <si>
    <t>П.5.4</t>
  </si>
  <si>
    <t>П.5.5</t>
  </si>
  <si>
    <t>П.5.6</t>
  </si>
  <si>
    <t>П.5.7</t>
  </si>
  <si>
    <t>П.5.8</t>
  </si>
  <si>
    <t>П.5.9</t>
  </si>
  <si>
    <t>П.5.10</t>
  </si>
  <si>
    <t>П.5.10.1</t>
  </si>
  <si>
    <t>П.5.10.2</t>
  </si>
  <si>
    <t>П.5.10.3</t>
  </si>
  <si>
    <t>П.5.10.4</t>
  </si>
  <si>
    <t>П.5.11</t>
  </si>
  <si>
    <t>П.5.11.1</t>
  </si>
  <si>
    <t>П.5.11.2</t>
  </si>
  <si>
    <t>П.5.11.3</t>
  </si>
  <si>
    <t>П.5.11.4</t>
  </si>
  <si>
    <t>П.5.12</t>
  </si>
  <si>
    <r>
      <t xml:space="preserve">Учреждение </t>
    </r>
    <r>
      <rPr>
        <b/>
        <sz val="12"/>
        <color indexed="8"/>
        <rFont val="Times New Roman"/>
        <family val="1"/>
      </rPr>
      <t>представило</t>
    </r>
    <r>
      <rPr>
        <sz val="12"/>
        <color indexed="8"/>
        <rFont val="Times New Roman"/>
        <family val="1"/>
      </rPr>
      <t xml:space="preserve"> общественности публичный доклад, размещённый в сети Интернет (при наличии технической возможности)</t>
    </r>
  </si>
  <si>
    <r>
      <t xml:space="preserve">Учреждение </t>
    </r>
    <r>
      <rPr>
        <b/>
        <sz val="12"/>
        <color indexed="8"/>
        <rFont val="Times New Roman"/>
        <family val="1"/>
      </rPr>
      <t>перешло</t>
    </r>
    <r>
      <rPr>
        <sz val="12"/>
        <color indexed="8"/>
        <rFont val="Times New Roman"/>
        <family val="1"/>
      </rPr>
      <t xml:space="preserve"> на электронный документооборот (электронные системы управления), в том числе:</t>
    </r>
  </si>
  <si>
    <r>
      <t xml:space="preserve">Образовательное учреждение является </t>
    </r>
    <r>
      <rPr>
        <b/>
        <sz val="12"/>
        <color indexed="8"/>
        <rFont val="Times New Roman"/>
        <family val="1"/>
      </rPr>
      <t>казённым</t>
    </r>
  </si>
  <si>
    <r>
      <t xml:space="preserve">В отчётном году в школе (учреждении) </t>
    </r>
    <r>
      <rPr>
        <b/>
        <sz val="12"/>
        <rFont val="Times New Roman"/>
        <family val="1"/>
      </rPr>
      <t>проведён</t>
    </r>
    <r>
      <rPr>
        <sz val="12"/>
        <rFont val="Times New Roman"/>
        <family val="1"/>
      </rPr>
      <t xml:space="preserve"> капитальный ремонт</t>
    </r>
  </si>
  <si>
    <t>Количество школьников, которым обеспечен ежедневный подвоз в базовую школу</t>
  </si>
  <si>
    <r>
      <t>П.3</t>
    </r>
    <r>
      <rPr>
        <sz val="12"/>
        <rFont val="Times New Roman"/>
        <family val="1"/>
      </rPr>
      <t>.1</t>
    </r>
  </si>
  <si>
    <r>
      <t>П.3</t>
    </r>
    <r>
      <rPr>
        <sz val="12"/>
        <rFont val="Times New Roman"/>
        <family val="1"/>
      </rPr>
      <t>.2</t>
    </r>
  </si>
  <si>
    <r>
      <t>П.3</t>
    </r>
    <r>
      <rPr>
        <sz val="12"/>
        <rFont val="Times New Roman"/>
        <family val="1"/>
      </rPr>
      <t>.3</t>
    </r>
  </si>
  <si>
    <r>
      <t>П.3</t>
    </r>
    <r>
      <rPr>
        <sz val="12"/>
        <rFont val="Times New Roman"/>
        <family val="1"/>
      </rPr>
      <t>.4</t>
    </r>
  </si>
  <si>
    <r>
      <t>П.3</t>
    </r>
    <r>
      <rPr>
        <sz val="12"/>
        <rFont val="Times New Roman"/>
        <family val="1"/>
      </rPr>
      <t>.5</t>
    </r>
  </si>
  <si>
    <r>
      <t>П.3</t>
    </r>
    <r>
      <rPr>
        <sz val="12"/>
        <rFont val="Times New Roman"/>
        <family val="1"/>
      </rPr>
      <t>.6</t>
    </r>
  </si>
  <si>
    <r>
      <t>П.3</t>
    </r>
    <r>
      <rPr>
        <sz val="12"/>
        <rFont val="Times New Roman"/>
        <family val="1"/>
      </rPr>
      <t>.6.1</t>
    </r>
  </si>
  <si>
    <r>
      <t>П.3</t>
    </r>
    <r>
      <rPr>
        <sz val="12"/>
        <rFont val="Times New Roman"/>
        <family val="1"/>
      </rPr>
      <t>.6.2</t>
    </r>
  </si>
  <si>
    <r>
      <t>П.3</t>
    </r>
    <r>
      <rPr>
        <sz val="12"/>
        <rFont val="Times New Roman"/>
        <family val="1"/>
      </rPr>
      <t>.6.3</t>
    </r>
  </si>
  <si>
    <r>
      <t xml:space="preserve">Численность </t>
    </r>
    <r>
      <rPr>
        <b/>
        <sz val="12"/>
        <color indexed="8"/>
        <rFont val="Times New Roman"/>
        <family val="1"/>
      </rPr>
      <t>учителей</t>
    </r>
    <r>
      <rPr>
        <sz val="12"/>
        <color indexed="8"/>
        <rFont val="Times New Roman"/>
        <family val="1"/>
      </rPr>
      <t xml:space="preserve"> в общей численности персонала образовательных учреждений</t>
    </r>
  </si>
  <si>
    <r>
      <t xml:space="preserve">Численность учителей, которые являются </t>
    </r>
    <r>
      <rPr>
        <b/>
        <sz val="12"/>
        <color indexed="8"/>
        <rFont val="Times New Roman"/>
        <family val="1"/>
      </rPr>
      <t>наставниками</t>
    </r>
    <r>
      <rPr>
        <sz val="12"/>
        <color indexed="8"/>
        <rFont val="Times New Roman"/>
        <family val="1"/>
      </rPr>
      <t xml:space="preserve"> для молодых специалистов (всего)</t>
    </r>
  </si>
  <si>
    <r>
      <t xml:space="preserve">Численность учителей, которые являются </t>
    </r>
    <r>
      <rPr>
        <b/>
        <sz val="12"/>
        <color indexed="8"/>
        <rFont val="Times New Roman"/>
        <family val="1"/>
      </rPr>
      <t>наставниками</t>
    </r>
    <r>
      <rPr>
        <sz val="12"/>
        <color indexed="8"/>
        <rFont val="Times New Roman"/>
        <family val="1"/>
      </rPr>
      <t xml:space="preserve"> для молодых специалистов и которым в отчётном году была оказана </t>
    </r>
    <r>
      <rPr>
        <b/>
        <sz val="12"/>
        <color indexed="8"/>
        <rFont val="Times New Roman"/>
        <family val="1"/>
      </rPr>
      <t>моральная поддержка</t>
    </r>
    <r>
      <rPr>
        <sz val="12"/>
        <color indexed="8"/>
        <rFont val="Times New Roman"/>
        <family val="1"/>
      </rPr>
      <t xml:space="preserve"> (присвоение званий, награждение и т.д.)</t>
    </r>
  </si>
  <si>
    <r>
      <t xml:space="preserve">Численность учителей, которые являются </t>
    </r>
    <r>
      <rPr>
        <b/>
        <sz val="12"/>
        <color indexed="8"/>
        <rFont val="Times New Roman"/>
        <family val="1"/>
      </rPr>
      <t>наставниками</t>
    </r>
    <r>
      <rPr>
        <sz val="12"/>
        <color indexed="8"/>
        <rFont val="Times New Roman"/>
        <family val="1"/>
      </rPr>
      <t xml:space="preserve"> для молодых специалистов и которым в отчётном году была оказана </t>
    </r>
    <r>
      <rPr>
        <b/>
        <sz val="12"/>
        <color indexed="8"/>
        <rFont val="Times New Roman"/>
        <family val="1"/>
      </rPr>
      <t>материальная поддержка</t>
    </r>
    <r>
      <rPr>
        <sz val="12"/>
        <color indexed="8"/>
        <rFont val="Times New Roman"/>
        <family val="1"/>
      </rPr>
      <t xml:space="preserve"> (доплаты из стимулирующей части фонда заработной платы, выплаты по отдельно принятым нормативным правовым актам и т.д.)</t>
    </r>
  </si>
  <si>
    <t>Использование в учреждении современных оценочных процедур для оценки достижений учащихся начальных классов, обучающихся по ФГОС, в том числе:</t>
  </si>
  <si>
    <t>Общая численность педагогических работников образовательного учреждения</t>
  </si>
  <si>
    <t xml:space="preserve"> - по персонифицированной модели повышения квалификации</t>
  </si>
  <si>
    <r>
      <t xml:space="preserve">Количество педагогических работников общеобразовательного учреждения, прошедших аттестацию на </t>
    </r>
    <r>
      <rPr>
        <b/>
        <sz val="12"/>
        <color indexed="8"/>
        <rFont val="Times New Roman"/>
        <family val="1"/>
      </rPr>
      <t xml:space="preserve">подтверждение занимаемой должности </t>
    </r>
    <r>
      <rPr>
        <sz val="12"/>
        <color indexed="8"/>
        <rFont val="Times New Roman"/>
        <family val="1"/>
      </rPr>
      <t>(в общей численности педагогических работников образовательных учреждений)</t>
    </r>
  </si>
  <si>
    <r>
      <t>Количество педагогических работников общеобразовательного учреждения, прошедших аттестацию на присвоение квалификационной категории (</t>
    </r>
    <r>
      <rPr>
        <b/>
        <sz val="12"/>
        <color indexed="8"/>
        <rFont val="Times New Roman"/>
        <family val="1"/>
      </rPr>
      <t>первой и высшей</t>
    </r>
    <r>
      <rPr>
        <sz val="12"/>
        <color indexed="8"/>
        <rFont val="Times New Roman"/>
        <family val="1"/>
      </rPr>
      <t>)</t>
    </r>
  </si>
  <si>
    <r>
      <t xml:space="preserve">Количество педагогических работников общеобразовательного учреждения, прошедших аттестацию на присвоение </t>
    </r>
    <r>
      <rPr>
        <b/>
        <sz val="12"/>
        <color indexed="8"/>
        <rFont val="Times New Roman"/>
        <family val="1"/>
      </rPr>
      <t>первой</t>
    </r>
    <r>
      <rPr>
        <sz val="12"/>
        <color indexed="8"/>
        <rFont val="Times New Roman"/>
        <family val="1"/>
      </rPr>
      <t xml:space="preserve"> квалификационной категории</t>
    </r>
  </si>
  <si>
    <r>
      <t xml:space="preserve">Количество педагогических работников общеобразовательного учреждения, прошедших аттестацию на присвоение </t>
    </r>
    <r>
      <rPr>
        <b/>
        <sz val="12"/>
        <color indexed="8"/>
        <rFont val="Times New Roman"/>
        <family val="1"/>
      </rPr>
      <t>высшей</t>
    </r>
    <r>
      <rPr>
        <sz val="12"/>
        <color indexed="8"/>
        <rFont val="Times New Roman"/>
        <family val="1"/>
      </rPr>
      <t xml:space="preserve"> квалификационной категории</t>
    </r>
  </si>
  <si>
    <r>
      <t xml:space="preserve">Численность </t>
    </r>
    <r>
      <rPr>
        <b/>
        <sz val="12"/>
        <color indexed="8"/>
        <rFont val="Times New Roman"/>
        <family val="1"/>
      </rPr>
      <t>управленческих</t>
    </r>
    <r>
      <rPr>
        <sz val="12"/>
        <color indexed="8"/>
        <rFont val="Times New Roman"/>
        <family val="1"/>
      </rPr>
      <t xml:space="preserve"> кадров в общей численности работников общеобразовательного учреждения </t>
    </r>
  </si>
  <si>
    <r>
      <t xml:space="preserve">Укомплектованность общеобразовательного учреждения педагогическими кадрами, имеющими </t>
    </r>
    <r>
      <rPr>
        <b/>
        <sz val="12"/>
        <color indexed="8"/>
        <rFont val="Times New Roman"/>
        <family val="1"/>
      </rPr>
      <t>высшее профессиональное образование</t>
    </r>
  </si>
  <si>
    <t>Количество детей-инвалидов, которым показано использование дистанционных образовательных технологий (в общей численности обучающихся)</t>
  </si>
  <si>
    <t>- имеется  не менее 1 квалифицированного медицинского работника</t>
  </si>
  <si>
    <t>- собственный лицензированный медицинский кабинет или на условиях договора пользования</t>
  </si>
  <si>
    <t>Количество школьников, обучающихся в зданиях,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</si>
  <si>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- оборудованный сектор для прыжков в длину</t>
  </si>
  <si>
    <t>- оборудованный сектор для метания</t>
  </si>
  <si>
    <t>- дорожки для бега со специальным покрытием</t>
  </si>
  <si>
    <t>- размеченные дорожки для бега</t>
  </si>
  <si>
    <t>- собственная оборудованная территория или на условиях договора пользования</t>
  </si>
  <si>
    <t>- действующие туалеты</t>
  </si>
  <si>
    <t>- действующие душевые комнаты</t>
  </si>
  <si>
    <t>- оборудованные раздевалки</t>
  </si>
  <si>
    <t>- высота зала не менее 6 м</t>
  </si>
  <si>
    <t>- площадь зала для занятий не менее 9 х 18 м</t>
  </si>
  <si>
    <t xml:space="preserve">от 81% до 100% </t>
  </si>
  <si>
    <t xml:space="preserve"> от 61% до 80% </t>
  </si>
  <si>
    <t xml:space="preserve">от 41% до 60% </t>
  </si>
  <si>
    <t xml:space="preserve"> от 21% до 40% </t>
  </si>
  <si>
    <t xml:space="preserve">от 0% до 20% </t>
  </si>
  <si>
    <t>завтраки и обеды</t>
  </si>
  <si>
    <t xml:space="preserve">только обеды </t>
  </si>
  <si>
    <t xml:space="preserve">только завтраки </t>
  </si>
  <si>
    <t>- отремонтированное в отчётный период помещение столовой</t>
  </si>
  <si>
    <t>- наличие сотрудников, квалифицированных для работы на современном технологическом оборудовании</t>
  </si>
  <si>
    <t>- технологическое оборудование</t>
  </si>
  <si>
    <t>- собственная (на условиях договора пользования) столовая или зал для приёма пищи с площадью в соответствии с СанПиН</t>
  </si>
  <si>
    <t>выполнены все - 1</t>
  </si>
  <si>
    <t>Наличие в учреждении возможности пользоваться столовой, в которой выполнены все перечисленные требования:</t>
  </si>
  <si>
    <t>зданий</t>
  </si>
  <si>
    <t>Количество зданий учреждения, в которых обеспечена безбарьерная среда для детей с ограниченными возможностями здоровья</t>
  </si>
  <si>
    <t>Показатель Р.5 Сохранение и укрепление здоровья школьников</t>
  </si>
  <si>
    <t>Количество обучающихся 8-11 классов общеобразовательных учреждений, занимающихся в  очно-заочных,  заочных и дистанционных школах</t>
  </si>
  <si>
    <t>мест</t>
  </si>
  <si>
    <r>
      <t xml:space="preserve">Количество </t>
    </r>
    <r>
      <rPr>
        <b/>
        <sz val="12"/>
        <color indexed="8"/>
        <rFont val="Times New Roman"/>
        <family val="1"/>
      </rPr>
      <t>призовых мест, занятых</t>
    </r>
    <r>
      <rPr>
        <sz val="12"/>
        <color indexed="8"/>
        <rFont val="Times New Roman"/>
        <family val="1"/>
      </rPr>
      <t xml:space="preserve"> учащимися в </t>
    </r>
    <r>
      <rPr>
        <b/>
        <sz val="12"/>
        <color indexed="8"/>
        <rFont val="Times New Roman"/>
        <family val="1"/>
      </rPr>
      <t>дистанционных олимпиадах</t>
    </r>
    <r>
      <rPr>
        <sz val="12"/>
        <color indexed="8"/>
        <rFont val="Times New Roman"/>
        <family val="1"/>
      </rPr>
      <t>, проводимых сторонними организациями и учреждениями</t>
    </r>
  </si>
  <si>
    <r>
      <t xml:space="preserve">Количество (численность) обучающихся, </t>
    </r>
    <r>
      <rPr>
        <b/>
        <sz val="12"/>
        <color indexed="8"/>
        <rFont val="Times New Roman"/>
        <family val="1"/>
      </rPr>
      <t>ставших победителями в дистанционных</t>
    </r>
    <r>
      <rPr>
        <sz val="12"/>
        <color indexed="8"/>
        <rFont val="Times New Roman"/>
        <family val="1"/>
      </rPr>
      <t xml:space="preserve"> олимпиадах для школьников, проводимых сторонними организациями и учреждениями</t>
    </r>
  </si>
  <si>
    <r>
      <t xml:space="preserve">Количество (численность) обучающихся, </t>
    </r>
    <r>
      <rPr>
        <b/>
        <sz val="12"/>
        <color indexed="8"/>
        <rFont val="Times New Roman"/>
        <family val="1"/>
      </rPr>
      <t>принявших участие в дистанционных олимпиадах</t>
    </r>
    <r>
      <rPr>
        <sz val="12"/>
        <color indexed="8"/>
        <rFont val="Times New Roman"/>
        <family val="1"/>
      </rPr>
      <t xml:space="preserve">, проводимых сторонними организациями и учреждениями </t>
    </r>
  </si>
  <si>
    <r>
      <t xml:space="preserve">Количество </t>
    </r>
    <r>
      <rPr>
        <b/>
        <sz val="12"/>
        <color indexed="8"/>
        <rFont val="Times New Roman"/>
        <family val="1"/>
      </rPr>
      <t>призовых мест, занятых</t>
    </r>
    <r>
      <rPr>
        <sz val="12"/>
        <color indexed="8"/>
        <rFont val="Times New Roman"/>
        <family val="1"/>
      </rPr>
      <t xml:space="preserve"> учащимися в </t>
    </r>
    <r>
      <rPr>
        <b/>
        <sz val="12"/>
        <color indexed="8"/>
        <rFont val="Times New Roman"/>
        <family val="1"/>
      </rPr>
      <t>очных олимпиадах</t>
    </r>
    <r>
      <rPr>
        <sz val="12"/>
        <color indexed="8"/>
        <rFont val="Times New Roman"/>
        <family val="1"/>
      </rPr>
      <t xml:space="preserve"> для школьников (кроме Всероссийской олимпиады школьников), проводимых сторонними организациями и учреждениями </t>
    </r>
  </si>
  <si>
    <t>Количество (численность) обучающихся, ставших победителями в очных олимпиадах для школьников (кроме Всероссийской олимпиады школьников), проводимых сторонними организациями и учреждениями</t>
  </si>
  <si>
    <r>
      <t xml:space="preserve">Количество (численность) обучающихся, </t>
    </r>
    <r>
      <rPr>
        <b/>
        <sz val="12"/>
        <color indexed="8"/>
        <rFont val="Times New Roman"/>
        <family val="1"/>
      </rPr>
      <t>принявших участие в очных олимпиадах</t>
    </r>
    <r>
      <rPr>
        <sz val="12"/>
        <color indexed="8"/>
        <rFont val="Times New Roman"/>
        <family val="1"/>
      </rPr>
      <t xml:space="preserve"> для школьников (кроме Всероссийской олимпиады школьников), проводимых сторонними организациями и учреждениями</t>
    </r>
  </si>
  <si>
    <r>
      <t xml:space="preserve">Количество </t>
    </r>
    <r>
      <rPr>
        <b/>
        <sz val="12"/>
        <color indexed="8"/>
        <rFont val="Times New Roman"/>
        <family val="1"/>
      </rPr>
      <t>призовых мест</t>
    </r>
    <r>
      <rPr>
        <sz val="12"/>
        <color indexed="8"/>
        <rFont val="Times New Roman"/>
        <family val="1"/>
      </rPr>
      <t xml:space="preserve"> на </t>
    </r>
    <r>
      <rPr>
        <b/>
        <sz val="12"/>
        <color indexed="8"/>
        <rFont val="Times New Roman"/>
        <family val="1"/>
      </rPr>
      <t>заключительном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 обучающихся 9-11 классов</t>
    </r>
  </si>
  <si>
    <r>
      <t xml:space="preserve">Количество </t>
    </r>
    <r>
      <rPr>
        <b/>
        <sz val="12"/>
        <color indexed="8"/>
        <rFont val="Times New Roman"/>
        <family val="1"/>
      </rPr>
      <t xml:space="preserve">призовых мест, занятых </t>
    </r>
    <r>
      <rPr>
        <sz val="12"/>
        <color indexed="8"/>
        <rFont val="Times New Roman"/>
        <family val="1"/>
      </rPr>
      <t xml:space="preserve">обучающимися 9-11 классов на </t>
    </r>
    <r>
      <rPr>
        <b/>
        <sz val="12"/>
        <color indexed="8"/>
        <rFont val="Times New Roman"/>
        <family val="1"/>
      </rPr>
      <t>заключительном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</t>
    </r>
  </si>
  <si>
    <r>
      <t xml:space="preserve">Количество (численность) обучающихся 9-11 классов, ставших </t>
    </r>
    <r>
      <rPr>
        <b/>
        <sz val="12"/>
        <color indexed="8"/>
        <rFont val="Times New Roman"/>
        <family val="1"/>
      </rPr>
      <t>победителями и призёрами заключительного</t>
    </r>
    <r>
      <rPr>
        <sz val="12"/>
        <color indexed="8"/>
        <rFont val="Times New Roman"/>
        <family val="1"/>
      </rPr>
      <t xml:space="preserve"> этапа Всероссийской олимпиады школьников</t>
    </r>
  </si>
  <si>
    <r>
      <t xml:space="preserve">Количество (численность) обучающихся 9-11 классов, </t>
    </r>
    <r>
      <rPr>
        <b/>
        <sz val="12"/>
        <color indexed="8"/>
        <rFont val="Times New Roman"/>
        <family val="1"/>
      </rPr>
      <t>принявших участие в заключительном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</t>
    </r>
  </si>
  <si>
    <r>
      <t xml:space="preserve">Количество </t>
    </r>
    <r>
      <rPr>
        <b/>
        <sz val="12"/>
        <color indexed="8"/>
        <rFont val="Times New Roman"/>
        <family val="1"/>
      </rPr>
      <t>призовых мест на региональном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 среди обучающихся 9-11 классов</t>
    </r>
  </si>
  <si>
    <r>
      <t xml:space="preserve">Количество (численность) обучающихся 9-11 классов, ставших </t>
    </r>
    <r>
      <rPr>
        <b/>
        <sz val="12"/>
        <color indexed="8"/>
        <rFont val="Times New Roman"/>
        <family val="1"/>
      </rPr>
      <t>победителями и призёрами регионального</t>
    </r>
    <r>
      <rPr>
        <sz val="12"/>
        <color indexed="8"/>
        <rFont val="Times New Roman"/>
        <family val="1"/>
      </rPr>
      <t xml:space="preserve"> этапа Всероссийской олимпиады школьников</t>
    </r>
  </si>
  <si>
    <r>
      <t xml:space="preserve">Количество (численность) обучающихся 9-11 классов, принявших </t>
    </r>
    <r>
      <rPr>
        <b/>
        <sz val="12"/>
        <color indexed="8"/>
        <rFont val="Times New Roman"/>
        <family val="1"/>
      </rPr>
      <t>участие</t>
    </r>
    <r>
      <rPr>
        <sz val="12"/>
        <color indexed="8"/>
        <rFont val="Times New Roman"/>
        <family val="1"/>
      </rPr>
      <t xml:space="preserve"> в </t>
    </r>
    <r>
      <rPr>
        <b/>
        <sz val="12"/>
        <color indexed="8"/>
        <rFont val="Times New Roman"/>
        <family val="1"/>
      </rPr>
      <t>региональном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</t>
    </r>
  </si>
  <si>
    <r>
      <t xml:space="preserve">Количество </t>
    </r>
    <r>
      <rPr>
        <b/>
        <sz val="12"/>
        <color indexed="8"/>
        <rFont val="Times New Roman"/>
        <family val="1"/>
      </rPr>
      <t>призовых мест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муниципального</t>
    </r>
    <r>
      <rPr>
        <sz val="12"/>
        <color indexed="8"/>
        <rFont val="Times New Roman"/>
        <family val="1"/>
      </rPr>
      <t xml:space="preserve"> этапа Всероссийской олимпиады школьников среди обучающихся 7-11 классов</t>
    </r>
  </si>
  <si>
    <r>
      <t xml:space="preserve">Количество </t>
    </r>
    <r>
      <rPr>
        <b/>
        <sz val="12"/>
        <color indexed="8"/>
        <rFont val="Times New Roman"/>
        <family val="1"/>
      </rPr>
      <t>призовых мест</t>
    </r>
    <r>
      <rPr>
        <sz val="12"/>
        <color indexed="8"/>
        <rFont val="Times New Roman"/>
        <family val="1"/>
      </rPr>
      <t xml:space="preserve">, занятых обучающимися 7-11 классов на </t>
    </r>
    <r>
      <rPr>
        <b/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</t>
    </r>
  </si>
  <si>
    <t>Количество (численность) обучающихся 7-11 классов, ставших победителями и призёрами муниципального этапа Всероссийской олимпиады школьников</t>
  </si>
  <si>
    <r>
      <t xml:space="preserve">Количество (численность) обучающихся 7-11 классов, принявших </t>
    </r>
    <r>
      <rPr>
        <b/>
        <sz val="12"/>
        <color indexed="8"/>
        <rFont val="Times New Roman"/>
        <family val="1"/>
      </rPr>
      <t>участие</t>
    </r>
    <r>
      <rPr>
        <sz val="12"/>
        <color indexed="8"/>
        <rFont val="Times New Roman"/>
        <family val="1"/>
      </rPr>
      <t xml:space="preserve"> в </t>
    </r>
    <r>
      <rPr>
        <b/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 </t>
    </r>
  </si>
  <si>
    <r>
      <t xml:space="preserve">Количество (численность) обучающихся 5-11 классов, принявших </t>
    </r>
    <r>
      <rPr>
        <b/>
        <sz val="12"/>
        <color indexed="8"/>
        <rFont val="Times New Roman"/>
        <family val="1"/>
      </rPr>
      <t>участие</t>
    </r>
    <r>
      <rPr>
        <sz val="12"/>
        <color indexed="8"/>
        <rFont val="Times New Roman"/>
        <family val="1"/>
      </rPr>
      <t xml:space="preserve"> в </t>
    </r>
    <r>
      <rPr>
        <b/>
        <sz val="12"/>
        <color indexed="8"/>
        <rFont val="Times New Roman"/>
        <family val="1"/>
      </rPr>
      <t>школьном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</t>
    </r>
  </si>
  <si>
    <r>
      <t xml:space="preserve">Общая численность обучающихся, принявших </t>
    </r>
    <r>
      <rPr>
        <b/>
        <sz val="12"/>
        <color indexed="8"/>
        <rFont val="Times New Roman"/>
        <family val="1"/>
      </rPr>
      <t>участие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во Всероссийских</t>
    </r>
    <r>
      <rPr>
        <sz val="12"/>
        <color indexed="8"/>
        <rFont val="Times New Roman"/>
        <family val="1"/>
      </rPr>
      <t xml:space="preserve"> олимпиадах школьников (все этапы)</t>
    </r>
  </si>
  <si>
    <t>- численность 11-х классов</t>
  </si>
  <si>
    <t>- численность 10-х классов</t>
  </si>
  <si>
    <t>- численность 9-х классов</t>
  </si>
  <si>
    <t>- численность 8-х классов</t>
  </si>
  <si>
    <t>- численность 7-х классов</t>
  </si>
  <si>
    <t>- численность 6-х классов</t>
  </si>
  <si>
    <t>- численность 5-х классов</t>
  </si>
  <si>
    <t>Общая численность обучающихся 5-11 классов, в том числе:</t>
  </si>
  <si>
    <t>Общая численность обучающихся 1-11 классов</t>
  </si>
  <si>
    <t>Показатель Р.4 Развитие системы поддержки талантливых детей</t>
  </si>
  <si>
    <r>
      <t xml:space="preserve">Количество выпускников 11 классов, обучавшихся в классах с </t>
    </r>
    <r>
      <rPr>
        <b/>
        <sz val="12"/>
        <color indexed="8"/>
        <rFont val="Times New Roman"/>
        <family val="1"/>
      </rPr>
      <t>углубленным изучением</t>
    </r>
    <r>
      <rPr>
        <sz val="12"/>
        <color indexed="8"/>
        <rFont val="Times New Roman"/>
        <family val="1"/>
      </rPr>
      <t xml:space="preserve"> отдельных предметов и поступивших в учреждения профессионального образования по профилю на старшей ступени общего образования</t>
    </r>
  </si>
  <si>
    <r>
      <t xml:space="preserve">Количество выпускников 11 классов, обучавшихся в </t>
    </r>
    <r>
      <rPr>
        <b/>
        <sz val="12"/>
        <color indexed="8"/>
        <rFont val="Times New Roman"/>
        <family val="1"/>
      </rPr>
      <t>профильных</t>
    </r>
    <r>
      <rPr>
        <sz val="12"/>
        <color indexed="8"/>
        <rFont val="Times New Roman"/>
        <family val="1"/>
      </rPr>
      <t xml:space="preserve"> классах и поступивших в учреждения профессионального образования по профилю на старшей ступени общего образования</t>
    </r>
  </si>
  <si>
    <r>
      <t xml:space="preserve">Количество выпускников 11 классов, </t>
    </r>
    <r>
      <rPr>
        <b/>
        <sz val="12"/>
        <color indexed="8"/>
        <rFont val="Times New Roman"/>
        <family val="1"/>
      </rPr>
      <t>поступивших</t>
    </r>
    <r>
      <rPr>
        <sz val="12"/>
        <color indexed="8"/>
        <rFont val="Times New Roman"/>
        <family val="1"/>
      </rPr>
      <t xml:space="preserve"> в учреждения профессионального образования </t>
    </r>
    <r>
      <rPr>
        <b/>
        <sz val="12"/>
        <color indexed="8"/>
        <rFont val="Times New Roman"/>
        <family val="1"/>
      </rPr>
      <t>по профилю</t>
    </r>
    <r>
      <rPr>
        <sz val="12"/>
        <color indexed="8"/>
        <rFont val="Times New Roman"/>
        <family val="1"/>
      </rPr>
      <t xml:space="preserve"> обучения на старшей ступени общего образования (из числа выпускников 11 классов, обучавшихся в классах с профильным или углубленным изучением отдельных предметов)</t>
    </r>
  </si>
  <si>
    <t>- биологии</t>
  </si>
  <si>
    <t>- химии</t>
  </si>
  <si>
    <t>- физике</t>
  </si>
  <si>
    <t xml:space="preserve">Количество выпускников 11 классов, сдававших ЕГЭ по предметам естественно-научного цикла, в том числе по: </t>
  </si>
  <si>
    <r>
      <t xml:space="preserve">Количество выпускников 11 классов, обучавшихся в </t>
    </r>
    <r>
      <rPr>
        <b/>
        <sz val="12"/>
        <color indexed="8"/>
        <rFont val="Times New Roman"/>
        <family val="1"/>
      </rPr>
      <t>общеобразовательных</t>
    </r>
    <r>
      <rPr>
        <sz val="12"/>
        <color indexed="8"/>
        <rFont val="Times New Roman"/>
        <family val="1"/>
      </rPr>
      <t xml:space="preserve"> классах и получивших по результатам ЕГЭ по каждому из предметов </t>
    </r>
    <r>
      <rPr>
        <b/>
        <sz val="12"/>
        <color indexed="8"/>
        <rFont val="Times New Roman"/>
        <family val="1"/>
      </rPr>
      <t>по выбору</t>
    </r>
    <r>
      <rPr>
        <sz val="12"/>
        <color indexed="8"/>
        <rFont val="Times New Roman"/>
        <family val="1"/>
      </rPr>
      <t xml:space="preserve"> более 55 баллов</t>
    </r>
  </si>
  <si>
    <r>
      <t xml:space="preserve">Количество выпускников 11 классов, обучавшихся в </t>
    </r>
    <r>
      <rPr>
        <b/>
        <sz val="12"/>
        <color indexed="8"/>
        <rFont val="Times New Roman"/>
        <family val="1"/>
      </rPr>
      <t>профильных</t>
    </r>
    <r>
      <rPr>
        <sz val="12"/>
        <color indexed="8"/>
        <rFont val="Times New Roman"/>
        <family val="1"/>
      </rPr>
      <t xml:space="preserve"> классах и получивших по результатам </t>
    </r>
    <r>
      <rPr>
        <b/>
        <sz val="12"/>
        <color indexed="8"/>
        <rFont val="Times New Roman"/>
        <family val="1"/>
      </rPr>
      <t>ЕГЭ</t>
    </r>
    <r>
      <rPr>
        <sz val="12"/>
        <color indexed="8"/>
        <rFont val="Times New Roman"/>
        <family val="1"/>
      </rPr>
      <t xml:space="preserve"> по каждому из предметов </t>
    </r>
    <r>
      <rPr>
        <b/>
        <sz val="12"/>
        <color indexed="8"/>
        <rFont val="Times New Roman"/>
        <family val="1"/>
      </rPr>
      <t>по выбору</t>
    </r>
    <r>
      <rPr>
        <sz val="12"/>
        <color indexed="8"/>
        <rFont val="Times New Roman"/>
        <family val="1"/>
      </rPr>
      <t xml:space="preserve"> более 55 баллов</t>
    </r>
  </si>
  <si>
    <r>
      <t xml:space="preserve">Количество выпускников 11 классов, обучавшихся в классах с </t>
    </r>
    <r>
      <rPr>
        <b/>
        <sz val="12"/>
        <color indexed="8"/>
        <rFont val="Times New Roman"/>
        <family val="1"/>
      </rPr>
      <t>углубленным</t>
    </r>
    <r>
      <rPr>
        <sz val="12"/>
        <color indexed="8"/>
        <rFont val="Times New Roman"/>
        <family val="1"/>
      </rPr>
      <t xml:space="preserve"> изучением отдельных предметов и получивших по результатам </t>
    </r>
    <r>
      <rPr>
        <b/>
        <sz val="12"/>
        <color indexed="8"/>
        <rFont val="Times New Roman"/>
        <family val="1"/>
      </rPr>
      <t>ЕГЭ</t>
    </r>
    <r>
      <rPr>
        <sz val="12"/>
        <color indexed="8"/>
        <rFont val="Times New Roman"/>
        <family val="1"/>
      </rPr>
      <t xml:space="preserve"> по каждому из предметов </t>
    </r>
    <r>
      <rPr>
        <b/>
        <sz val="12"/>
        <color indexed="8"/>
        <rFont val="Times New Roman"/>
        <family val="1"/>
      </rPr>
      <t>по выбору</t>
    </r>
    <r>
      <rPr>
        <sz val="12"/>
        <color indexed="8"/>
        <rFont val="Times New Roman"/>
        <family val="1"/>
      </rPr>
      <t xml:space="preserve"> более 55 баллов</t>
    </r>
  </si>
  <si>
    <r>
      <t xml:space="preserve">Количество выпускников 11 классов, обучавшихся в классах с </t>
    </r>
    <r>
      <rPr>
        <b/>
        <sz val="12"/>
        <color indexed="8"/>
        <rFont val="Times New Roman"/>
        <family val="1"/>
      </rPr>
      <t>углубленным</t>
    </r>
    <r>
      <rPr>
        <sz val="12"/>
        <color indexed="8"/>
        <rFont val="Times New Roman"/>
        <family val="1"/>
      </rPr>
      <t xml:space="preserve"> или </t>
    </r>
    <r>
      <rPr>
        <b/>
        <sz val="12"/>
        <color indexed="8"/>
        <rFont val="Times New Roman"/>
        <family val="1"/>
      </rPr>
      <t>профильным</t>
    </r>
    <r>
      <rPr>
        <sz val="12"/>
        <color indexed="8"/>
        <rFont val="Times New Roman"/>
        <family val="1"/>
      </rPr>
      <t xml:space="preserve"> изучением отдельных предметов и получивших по результатам </t>
    </r>
    <r>
      <rPr>
        <b/>
        <sz val="12"/>
        <color indexed="8"/>
        <rFont val="Times New Roman"/>
        <family val="1"/>
      </rPr>
      <t>ЕГЭ</t>
    </r>
    <r>
      <rPr>
        <sz val="12"/>
        <color indexed="8"/>
        <rFont val="Times New Roman"/>
        <family val="1"/>
      </rPr>
      <t xml:space="preserve"> по каждому из предметов </t>
    </r>
    <r>
      <rPr>
        <b/>
        <sz val="12"/>
        <color indexed="8"/>
        <rFont val="Times New Roman"/>
        <family val="1"/>
      </rPr>
      <t>по выбору</t>
    </r>
    <r>
      <rPr>
        <sz val="12"/>
        <color indexed="8"/>
        <rFont val="Times New Roman"/>
        <family val="1"/>
      </rPr>
      <t xml:space="preserve"> более 55 баллов</t>
    </r>
  </si>
  <si>
    <t>Количество выпускников 11 классов, обучавшихся в профильных классах</t>
  </si>
  <si>
    <t xml:space="preserve">Количество выпускников 11 классов, обучавшихся в классах с углубленным изучением отдельных предметов </t>
  </si>
  <si>
    <t xml:space="preserve">Количество выпускников 11 классов, обучавшихся в классах с углубленным или профильным изучением отдельных предметов </t>
  </si>
  <si>
    <t>Количество обучающихся 9-х классов, выбравших экзамен на ГИА в соответствии с предпрофильным обучением</t>
  </si>
  <si>
    <t>- на профильное обучение по программам среднего полного (общего) образования</t>
  </si>
  <si>
    <t>- в учреждения среднего профессионального образования</t>
  </si>
  <si>
    <t>- в учреждения начального профессионального образования</t>
  </si>
  <si>
    <t xml:space="preserve">Количество выпускников 9 классов, поступивших в учреждения НПО, СПО или на профильное обучение по программам среднего полного (общего) образования, в том числе: </t>
  </si>
  <si>
    <t>Количество обучающихся  11-х классов с высоким уровнем профессиональной готовности (определились с выбором профиля) (Методика  - опросник профессиональной готовности Л.Н. Кабардовой)</t>
  </si>
  <si>
    <t>Количество обучающихся 11-х классов, инициирующих позитивное  и активное общение с окружающими в образовательном процессе (Методика  «Матрица изучения позиций субъекта в педагогическом общении»  Е.В. Коротаевой)</t>
  </si>
  <si>
    <t>Количество обучающихся 9-х  классов с высоким уровнем готовности к выбору профессии (Методика - опросник «Готовность подростков к выбору профессии» В.Б. Успенского)</t>
  </si>
  <si>
    <t xml:space="preserve">Показатель Р.3 Ключевые компетенции </t>
  </si>
  <si>
    <t>Количество обучающихся 9-х, 11-х классов с высоким уровнем готовности работать с информацией и информационными источниками (Методика  «Готовность работать с информацией и информационными источниками»)</t>
  </si>
  <si>
    <t>Количество обучающихся 9-х с высоким уровнем мотивации учебной деятельности (Методика Домбровской И.С. «Мотивация учебной деятельности: уровни и типы» )</t>
  </si>
  <si>
    <t xml:space="preserve">Количество обучающихся 9-х классов, обнаруживших готовность к обучению в интерактивном режиме и  к групповой работе на уроке (Методика  «Тест на выявление готовности к обучению в интерактивном режиме» Е.В. Коротаевой) </t>
  </si>
  <si>
    <t>Показатель Р.2 Надпредметные компетенции</t>
  </si>
  <si>
    <t xml:space="preserve">Количество выпускников 12 классов, получивших по результатам ЕГЭ и по русскому языку, и по математике более 55 баллов </t>
  </si>
  <si>
    <t xml:space="preserve">Количество выпускников 11 классов, получивших по результатам ЕГЭ и по русскому языку, и по математике более 55 баллов </t>
  </si>
  <si>
    <t xml:space="preserve">Количество выпускников 12 классов, получивших по результатам ЕГЭ по математике более 55 баллов </t>
  </si>
  <si>
    <t xml:space="preserve">Количество выпускников 11 классов, получивших по результатам ЕГЭ по математике более 55 баллов </t>
  </si>
  <si>
    <t xml:space="preserve">Количество выпускников 12 классов, получивших по результатам ЕГЭ по русскому языку более 55 баллов </t>
  </si>
  <si>
    <t xml:space="preserve">Количество выпускников 11 классов, получивших по результатам ЕГЭ по русскому языку более 55 баллов </t>
  </si>
  <si>
    <t>- получивших аттестат о среднем (полном) общем образовании для награждённых золотой и серебряной медалью</t>
  </si>
  <si>
    <t xml:space="preserve">Количество выпускников 11 (12) классов, получивших аттестат об общем образовании, в том числе: </t>
  </si>
  <si>
    <t>Количество выпускников 12-х классов</t>
  </si>
  <si>
    <t>Количество выпускников 11-х классов</t>
  </si>
  <si>
    <t>- получивших аттестат об основном общем образовании особого образца</t>
  </si>
  <si>
    <t>Количество выпускников 9-х классов, получивших аттестат об основном общем образовании, в том числе:</t>
  </si>
  <si>
    <t>Количество обучающихся 9-х классов, подтвердивших результаты обучения по итогам ГИА (по всем предметам)</t>
  </si>
  <si>
    <t>Количество обучающихся 9-х классов, подтвердивших результаты обучения по итогам ГИА (предметы по выбору)</t>
  </si>
  <si>
    <t>Количество обучающихся 9-х классов, подтвердивших результаты обучения по русскому языку и математике по итогам ГИА</t>
  </si>
  <si>
    <t>Количество обучающихся 9-х классов, подтвердивших результаты обучения по математике по итогам ГИА</t>
  </si>
  <si>
    <t>Количество обучающихся 9-х классов, имеющих оценку "неудовлетворительно" по математике по результатам ГИА</t>
  </si>
  <si>
    <t>Количество обучающихся 9-х классов, имеющих оценку "3" (удовлетворительно) по математике по результатам ГИА</t>
  </si>
  <si>
    <t>Количество обучающихся 9-х классов, имеющих оценку "4" (хорошо) по математике по результатам ГИА</t>
  </si>
  <si>
    <t>Количество обучающихся 9-х классов, имеющих оценку "5" (отлично) по математике по результатам ГИА</t>
  </si>
  <si>
    <t>Количество обучающихся 9-х классов, имеющих оценку "неудовлетворительно" по математике за год</t>
  </si>
  <si>
    <t>Количество обучающихся 9-х классов, имеющих оценку "3" (удовлетворительно) по математике за год</t>
  </si>
  <si>
    <t>Количество обучающихся 9-х классов, имеющих оценку "4" (хорошо) по математике за год</t>
  </si>
  <si>
    <t>Количество обучающихся 9-х классов, имеющих оценку "5" (отлично) по математике за год</t>
  </si>
  <si>
    <t>Количество обучающихся 9-х классов, подтвердивших результаты обучения по русскому языку по итогам ГИА</t>
  </si>
  <si>
    <t>Количество обучающихся 9-х классов, имеющих оценку "неудовлетворительно" по русскому языку по результатам ГИА</t>
  </si>
  <si>
    <t>Количество обучающихся 9-х классов, имеющих оценку "3" (удовлетворительно) по русскому языку по результатам ГИА</t>
  </si>
  <si>
    <t>Количество обучающихся 9-х классов, имеющих оценку "4" (хорошо) по русскому языку по результатам ГИА</t>
  </si>
  <si>
    <t>Количество обучающихся 9-х классов, имеющих оценку "5" (отлично) по русскому языку по результатам ГИА</t>
  </si>
  <si>
    <t>Количество обучающихся 9-х классов, имеющих оценку "неудовлетворительно" по русскому языку за год</t>
  </si>
  <si>
    <t>Количество обучающихся 9-х классов, имеющих оценку "3" (удовлетворительно) по русскому языку за год</t>
  </si>
  <si>
    <t>Количество обучающихся 9-х классов, имеющих оценку "4" (хорошо) по русскому языку за год</t>
  </si>
  <si>
    <t>Количество обучающихся 9-х классов, имеющих оценку "5" (отлично) по русскому языку за год</t>
  </si>
  <si>
    <t>Количество обучающихся 9-х классов</t>
  </si>
  <si>
    <t>Показатель Р.1 Учебные достижения обучающихся</t>
  </si>
  <si>
    <t>Абсолютное значение</t>
  </si>
  <si>
    <t>Расшифровка индикатора</t>
  </si>
  <si>
    <t>Инди-катор</t>
  </si>
  <si>
    <t xml:space="preserve">Качество результатов </t>
  </si>
  <si>
    <t xml:space="preserve">- в колонке D - если заявленное число не совпадает с суммой указанных ниже чисел, то заполняемая ячейка окрашивается в розовый цвет; в колонке Е - превышение общего объёма (100%) </t>
  </si>
  <si>
    <t>Пояснение</t>
  </si>
  <si>
    <r>
      <t>Муниципальная система образования ____</t>
    </r>
    <r>
      <rPr>
        <b/>
        <sz val="12"/>
        <color indexed="10"/>
        <rFont val="Times New Roman"/>
        <family val="1"/>
      </rPr>
      <t>заполнить</t>
    </r>
    <r>
      <rPr>
        <b/>
        <sz val="12"/>
        <color indexed="8"/>
        <rFont val="Times New Roman"/>
        <family val="1"/>
      </rPr>
      <t xml:space="preserve">_______  района                             </t>
    </r>
  </si>
  <si>
    <t xml:space="preserve">- в колонке D - если заявленное число не совпадает с суммой указанных ниже чисел, то заполняемая ячейка окрашивается в розовый цвет </t>
  </si>
  <si>
    <t>Индикатор</t>
  </si>
  <si>
    <t>В строке "статус ОУ" указать: городская / сельская ОУ, малокомплектная ОУ, базовая  ОУ / ресурсный центр</t>
  </si>
  <si>
    <t>В строке "статус ОУ" указать: 
   городская / сельская ОУ, 
   малокомплектная ОУ, 
   базовая  ОУ / ресурсный центр</t>
  </si>
  <si>
    <t>География (количество кабинетов)</t>
  </si>
  <si>
    <t>Компьютерный класс (количество кабинетов) и Интернет</t>
  </si>
  <si>
    <t>Количество обучающихся 4-х классов, имеющих оценку "5" (отлично) по русскому языку по результатам диагностики</t>
  </si>
  <si>
    <t>Количество обучающихся 4-х классов, имеющих оценку "4" (хорошо) по русскому языку по результатам диагностики</t>
  </si>
  <si>
    <t>Количество обучающихся 4-х классов, имеющих оценку "3" (удовлетворительно) по русскому языку по результатам диагностики</t>
  </si>
  <si>
    <t>Количество обучающихся 4-х классов, имеющих оценку "неудовлетворительно" по русскому языку по результатам диагностики</t>
  </si>
  <si>
    <t>Количество обучающихся 4-х классов, имеющих оценку "5" (отлично) по математике по результатам диагностики</t>
  </si>
  <si>
    <t>Количество обучающихся 4-х классов, имеющих оценку "4" (хорошо) по математике по результатам диагностики</t>
  </si>
  <si>
    <t>Количество обучающихся 4-х классов, имеющих оценку "3" (удовлетворительно) по математике по результатам диагностики</t>
  </si>
  <si>
    <t>Количество обучающихся 4-х классов, имеющих оценку "неудовлетворительно" по математике по результатам диагностики</t>
  </si>
  <si>
    <t>Количество обучающихся 4-х классов, подтвердивших результаты обучения по итогам диагностики (по всем предметам)</t>
  </si>
  <si>
    <t>Количество выпускников начальной школы, получивших похвальные листы</t>
  </si>
  <si>
    <t>Количество обучающихся 4-х классов с высоким уровнем развития учебной мотивации (Методика "Изучения мотивации обучения у младших школьников" М.Р. Гинзбурга)</t>
  </si>
  <si>
    <t>Количество обучающихся 9-х классов с высоким  уровнем социализированности (Методика  «Социализированность личности учащегося» М.И. Рожковой)</t>
  </si>
  <si>
    <t>Р.1.1</t>
  </si>
  <si>
    <t>Р.1.2</t>
  </si>
  <si>
    <t>Р.1.3</t>
  </si>
  <si>
    <t>Р.1.4</t>
  </si>
  <si>
    <t>Р.1.5</t>
  </si>
  <si>
    <t>Р.1.6</t>
  </si>
  <si>
    <t>Р.1.7</t>
  </si>
  <si>
    <t>Р.1.8</t>
  </si>
  <si>
    <t>Р.1.9</t>
  </si>
  <si>
    <t>Р.1.10</t>
  </si>
  <si>
    <t>Р.1.11</t>
  </si>
  <si>
    <t>Р.1.12</t>
  </si>
  <si>
    <t>Р.1.13</t>
  </si>
  <si>
    <t>Р.1.14</t>
  </si>
  <si>
    <t>Р.1.15</t>
  </si>
  <si>
    <t>Р.1.16</t>
  </si>
  <si>
    <t>Р.1.17</t>
  </si>
  <si>
    <t>Р.1.18</t>
  </si>
  <si>
    <t>Р.1.19</t>
  </si>
  <si>
    <t>Р.1.20</t>
  </si>
  <si>
    <t>Р.1.21</t>
  </si>
  <si>
    <t>Р.1.22</t>
  </si>
  <si>
    <t>Р.1.23</t>
  </si>
  <si>
    <t>Р.1.24</t>
  </si>
  <si>
    <t>Р.1.25</t>
  </si>
  <si>
    <t>Р.1.26</t>
  </si>
  <si>
    <t>Р.1.27</t>
  </si>
  <si>
    <t>Р.1.28</t>
  </si>
  <si>
    <t>Р.1.29</t>
  </si>
  <si>
    <t>Р.1.30</t>
  </si>
  <si>
    <t>Р.1.31</t>
  </si>
  <si>
    <t>Р.1.32</t>
  </si>
  <si>
    <t>Р.1.33</t>
  </si>
  <si>
    <t>Р.1.34</t>
  </si>
  <si>
    <t>Р.1.35</t>
  </si>
  <si>
    <t>Р.1.36</t>
  </si>
  <si>
    <t>Р.1.37</t>
  </si>
  <si>
    <t>Р.1.38</t>
  </si>
  <si>
    <t>Р.1.39</t>
  </si>
  <si>
    <t>Р.1.40</t>
  </si>
  <si>
    <t>Р.1.41</t>
  </si>
  <si>
    <t>Р.1.42</t>
  </si>
  <si>
    <t>Р.1.43</t>
  </si>
  <si>
    <t>Р.1.44</t>
  </si>
  <si>
    <t>Р.1.45</t>
  </si>
  <si>
    <t>Р.1.46</t>
  </si>
  <si>
    <t>Р.1.47</t>
  </si>
  <si>
    <t>Р.1.48</t>
  </si>
  <si>
    <t>Р.1.49</t>
  </si>
  <si>
    <t>Р.1.50</t>
  </si>
  <si>
    <t>Р.1.51</t>
  </si>
  <si>
    <t>Р.1.52</t>
  </si>
  <si>
    <t>Р.1.53</t>
  </si>
  <si>
    <t>Р.1.54</t>
  </si>
  <si>
    <t>Р.1.55</t>
  </si>
  <si>
    <t>Р.1.56</t>
  </si>
  <si>
    <t>Р.2.1</t>
  </si>
  <si>
    <t>Р.2.2</t>
  </si>
  <si>
    <t>Р.2.3</t>
  </si>
  <si>
    <t>Р.2.4</t>
  </si>
  <si>
    <t>Р.3.1</t>
  </si>
  <si>
    <t>Р.3.2</t>
  </si>
  <si>
    <t>Р.3.3</t>
  </si>
  <si>
    <t>Р.3.4</t>
  </si>
  <si>
    <t>Р.3.5</t>
  </si>
  <si>
    <t>Р.3.6</t>
  </si>
  <si>
    <t>Р.3.7</t>
  </si>
  <si>
    <t>Р.3.8</t>
  </si>
  <si>
    <t>Р.3.7.1</t>
  </si>
  <si>
    <t>Р.3.7.2</t>
  </si>
  <si>
    <t>Р.3.7.3</t>
  </si>
  <si>
    <t>Р.3.9</t>
  </si>
  <si>
    <t>Р.3.10</t>
  </si>
  <si>
    <t>Р.3.11</t>
  </si>
  <si>
    <t>Р.3.12</t>
  </si>
  <si>
    <t>Р.3.13.1</t>
  </si>
  <si>
    <t>Р.3.13.2</t>
  </si>
  <si>
    <t>Р.3.13.3</t>
  </si>
  <si>
    <t>Р.3.14</t>
  </si>
  <si>
    <t>Р.3.15</t>
  </si>
  <si>
    <t>Р.3.14.1</t>
  </si>
  <si>
    <t>Р.3.14.2</t>
  </si>
  <si>
    <t>Р.3.14.3</t>
  </si>
  <si>
    <t>Р.3.16</t>
  </si>
  <si>
    <t>Р.3.17</t>
  </si>
  <si>
    <t>Р.4.1</t>
  </si>
  <si>
    <t>Р.4.2</t>
  </si>
  <si>
    <t>Р.4.3</t>
  </si>
  <si>
    <t>Р.4.4</t>
  </si>
  <si>
    <t>Р.4.5</t>
  </si>
  <si>
    <t>Р.4.6</t>
  </si>
  <si>
    <t>Р.4.7</t>
  </si>
  <si>
    <t>Р.4.8</t>
  </si>
  <si>
    <t>Р.4.9</t>
  </si>
  <si>
    <t>Р.4.10</t>
  </si>
  <si>
    <t>Р.4.11</t>
  </si>
  <si>
    <t>Р.4.12</t>
  </si>
  <si>
    <t>Р.4.13</t>
  </si>
  <si>
    <t>Р.4.14</t>
  </si>
  <si>
    <t>Р.4.15</t>
  </si>
  <si>
    <t>Р.4.16</t>
  </si>
  <si>
    <t>Р.4.17</t>
  </si>
  <si>
    <t>Р.4.18</t>
  </si>
  <si>
    <t>Р.4.19</t>
  </si>
  <si>
    <t>Р.4.20</t>
  </si>
  <si>
    <t>Р.4.21</t>
  </si>
  <si>
    <t>Р.4.22</t>
  </si>
  <si>
    <t>Р.4.23</t>
  </si>
  <si>
    <t>Р.4.24</t>
  </si>
  <si>
    <t>Р.4.25</t>
  </si>
  <si>
    <t>Р.4.26</t>
  </si>
  <si>
    <t>Р.4.27</t>
  </si>
  <si>
    <t>Р.4.28</t>
  </si>
  <si>
    <t>Р.4.29</t>
  </si>
  <si>
    <t>Р.4.30</t>
  </si>
  <si>
    <t>Р.4.31</t>
  </si>
  <si>
    <t>Р.4.32</t>
  </si>
  <si>
    <t>Р.4.31.1</t>
  </si>
  <si>
    <t>Р.4.31.2</t>
  </si>
  <si>
    <t>Р.4.32.1</t>
  </si>
  <si>
    <t>Р.4.32.2</t>
  </si>
  <si>
    <t xml:space="preserve"> - на региональном  уровне</t>
  </si>
  <si>
    <t xml:space="preserve"> - на федеральном уровне</t>
  </si>
  <si>
    <t xml:space="preserve"> - студиях</t>
  </si>
  <si>
    <t xml:space="preserve"> - актовых залах</t>
  </si>
  <si>
    <t>Р.5.1</t>
  </si>
  <si>
    <t>Р.5.2</t>
  </si>
  <si>
    <t>Р.5.3</t>
  </si>
  <si>
    <t>Р.5.2.1</t>
  </si>
  <si>
    <t>Р.5.2.2</t>
  </si>
  <si>
    <t>Р.5.2.3</t>
  </si>
  <si>
    <t>Р.5.2.4</t>
  </si>
  <si>
    <t>Р.5.4</t>
  </si>
  <si>
    <t>Р.5.5</t>
  </si>
  <si>
    <t>Р.5.4.1</t>
  </si>
  <si>
    <t>Р.5.4.2</t>
  </si>
  <si>
    <t>Р.5.4.3</t>
  </si>
  <si>
    <t>Р.5.5.1</t>
  </si>
  <si>
    <t>Р.5.5.2</t>
  </si>
  <si>
    <t>Р.5.5.3</t>
  </si>
  <si>
    <t>Р.5.5.4</t>
  </si>
  <si>
    <t>Р.5.5.5</t>
  </si>
  <si>
    <t>Р.5.6</t>
  </si>
  <si>
    <t>Р.5.6.1</t>
  </si>
  <si>
    <t>Р.5.6.2</t>
  </si>
  <si>
    <t>Р.5.7</t>
  </si>
  <si>
    <t>Р.5.6.1.1</t>
  </si>
  <si>
    <t>Р.5.6.1.2</t>
  </si>
  <si>
    <t>Р.5.6.1.3</t>
  </si>
  <si>
    <t>Р.5.6.1.4</t>
  </si>
  <si>
    <t>Р.5.6.1.5</t>
  </si>
  <si>
    <t>Р.5.6.1.6</t>
  </si>
  <si>
    <t>Р.5.6.2.1</t>
  </si>
  <si>
    <t>Р.5.6.2.2</t>
  </si>
  <si>
    <t>Р.5.6.2.3</t>
  </si>
  <si>
    <t>Р.5.6.2.4</t>
  </si>
  <si>
    <t>Р.5.6.2.5</t>
  </si>
  <si>
    <t>Р.5.8</t>
  </si>
  <si>
    <t>Р.5.8.1</t>
  </si>
  <si>
    <t>Р.5.8.2</t>
  </si>
  <si>
    <t>Количество обучающихся 4-х классов, имеющих оценку "5" (отлично) по окружающему миру по результатам диагностики</t>
  </si>
  <si>
    <t>Количество обучающихся 4-х классов, имеющих оценку "4" (хорошо) по окружающему миру по результатам диагностики</t>
  </si>
  <si>
    <t>Количество обучающихся 4-х классов, имеющих оценку "3" (удовлетворительно) по окружающему миру по результатам диагностики</t>
  </si>
  <si>
    <t>Количество обучающихся 4-х классов, имеющих оценку "неудовлетворительно" по окружающему миру по результатам диагностики</t>
  </si>
  <si>
    <t>Р.1.57</t>
  </si>
  <si>
    <t>Р.1.58</t>
  </si>
  <si>
    <t>Р.1.59</t>
  </si>
  <si>
    <t>Р.1.60</t>
  </si>
  <si>
    <t>Р.1.61</t>
  </si>
  <si>
    <t>Р.1.62</t>
  </si>
  <si>
    <t>Р.1.63</t>
  </si>
  <si>
    <t>Р.1.64</t>
  </si>
  <si>
    <t>Р.1.65</t>
  </si>
  <si>
    <t>Р.2.5</t>
  </si>
  <si>
    <t xml:space="preserve">Критерии оценивания состояния  образования в общеобразовательных учреждений Саратовской области в 2012-2013 учебном году </t>
  </si>
  <si>
    <t>Качество процесса</t>
  </si>
  <si>
    <t>Количество обучающихся 4-х классов с высоким уровнем социализированности (Методика "Социализированность личности учащегося" М.И. Рожковой)</t>
  </si>
  <si>
    <t>Показатель Р.6 Удовлетворённость образованием</t>
  </si>
  <si>
    <t>Р.6.1</t>
  </si>
  <si>
    <t>Р.6.2</t>
  </si>
  <si>
    <t>Р.6.3</t>
  </si>
  <si>
    <t>Р.6.4</t>
  </si>
  <si>
    <t>Р.6.5</t>
  </si>
  <si>
    <t>Р.6.6</t>
  </si>
  <si>
    <t>Количество обучающихся 4-х классов с высоким уровнем удовлетворённости образовательным процессом.</t>
  </si>
  <si>
    <t>Количество родителей с высоким уровнем удовлетворённости образовательным процессом для четвероклассников.</t>
  </si>
  <si>
    <t>Количество обучающихся 9-х классов с высоким уровнем удовлетворённости образовательным процессом.</t>
  </si>
  <si>
    <t>Количество родителей с высоким уровнем удовлетворённости образовательным процессом для девятиклассников.</t>
  </si>
  <si>
    <t>Количество выпускников 11-х классов с высоким уровнем удовлетворённости образовательным процессом.</t>
  </si>
  <si>
    <t>Количество родителей с высоким уровнем удовлетворённости образовательным процессом для выпускников образовательного учреждения.</t>
  </si>
  <si>
    <t>Количество обучающихся, которым обеспечена возможность пользоваться оборудованными спортивными площадками для реализации программы «Лёгкая атлетика» (с учётом климатических условий) со следующими характеристиками:</t>
  </si>
  <si>
    <t>Количество обучающихся, которым созданы современные условия для занятий физической культурой, в том числе обеспечена возможность пользоваться современно оборудованными спортзалами и спортплощадками:</t>
  </si>
  <si>
    <t>Количество обучающихся, которым обеспечена возможность пользоваться универсальными спортивными залами со следующими характеристиками:</t>
  </si>
  <si>
    <t xml:space="preserve">- собственный спортивный зал или спортивный зал на условиях договора пользования </t>
  </si>
  <si>
    <t>В учреждении введён обязательный третий час физической культуры:</t>
  </si>
  <si>
    <t>Наличие в учреждении условий для реализации федеральных требований к общеобразовательным учреждениям в части охраны здоровья обучающихся, воспитанников:</t>
  </si>
  <si>
    <t>Количество (численность) обучающихся общеобразовательного учреждения, которые получают качественное горячее питание:</t>
  </si>
  <si>
    <t>Количество обучающихся, которым созданы условия для занятий творчеством (в общей численности обучающихся) в специально оборудованных</t>
  </si>
  <si>
    <t>- в основной школе (5 классы)</t>
  </si>
  <si>
    <t>- в основной школе (6 классы)</t>
  </si>
  <si>
    <t>П.1.1.4</t>
  </si>
  <si>
    <t>- в основной школе (7 классы)</t>
  </si>
  <si>
    <t>П.1.1.5</t>
  </si>
  <si>
    <t>- в основной школе (8 классы)</t>
  </si>
  <si>
    <t>П.1.1.6</t>
  </si>
  <si>
    <t>П.1.1.7</t>
  </si>
  <si>
    <t>Количество обучающихся, которым обеспечена возможность пользоваться компьютерным классом</t>
  </si>
  <si>
    <t>П.1.7.5</t>
  </si>
  <si>
    <t>П.1.7.6</t>
  </si>
  <si>
    <t xml:space="preserve">Количество обучающихся, которым обеспечена возможность пользоваться компьютерным классом удовлетворяющих всем условиям: наличие металлической двери, электропроводки с заземлением, кондиционера или протяжно-вытяжной вентиляции, немеловых досок, площадь класса допускает установку m/2+2 компьютера, включая учительский (где m - проектная наполняемость класса) </t>
  </si>
  <si>
    <t>- в основной школе (9 классы)</t>
  </si>
  <si>
    <t xml:space="preserve">Количество обучающихся в общеобразовательных учреждениях, которым оказана поддержка в рамках программ поддержки одарённых детей и талантливой молодежи </t>
  </si>
  <si>
    <t>В учреждении реализуются образовательные программы по формированию культуры здорового питания</t>
  </si>
  <si>
    <t>Приложение  №1  к приказу министерства образования Саратовской области</t>
  </si>
  <si>
    <t>Количество обучающихся 4-х классов с высоким уровнем сформированности учебных умений (справились с заданиями высокого уровня сложности по предметам: русский язык, математика, окружающий мир, литературное чтение)</t>
  </si>
  <si>
    <t>Количество обучающихся 4-х классов с высоким уровнем сформированности метапредматных результатов (10 и выше баллов за комплексную работу)(заполняется только пилотными школами пр. мин. обр. Сар. обл № 937 от 01.04.2013г.)</t>
  </si>
  <si>
    <r>
      <t xml:space="preserve">Приложение  № 1 
 к приказу министерства образования 
 Саратовской области 
 № 998 от «05» </t>
    </r>
    <r>
      <rPr>
        <sz val="10"/>
        <color indexed="8"/>
        <rFont val="Times New Roman"/>
        <family val="1"/>
      </rPr>
      <t>апреля</t>
    </r>
    <r>
      <rPr>
        <sz val="11"/>
        <color indexed="8"/>
        <rFont val="Times New Roman"/>
        <family val="1"/>
      </rPr>
      <t xml:space="preserve"> 2013 г.</t>
    </r>
  </si>
  <si>
    <t>Статус ОУ</t>
  </si>
  <si>
    <t>% (заполняется автоматически)</t>
  </si>
  <si>
    <t>Количество педагогических работников, в 2011/2012 учебном году прошедших курсы повышения квалификации в общей численности педагогических работников образовательных учреждений, в том числе:</t>
  </si>
  <si>
    <t>Количество обучающихся по ФГОС, которым обеспечена возможность пользоваться в соответствии с ФГОС (в общей численности обучающихся по ФГОС):</t>
  </si>
  <si>
    <t>Количество обучающихся 4-х классов (участников мониторинга)</t>
  </si>
  <si>
    <t>Количество обучающихся 4-х классов, имеющих, предположительно, оценку "5" (отлично) по русскому языку за год</t>
  </si>
  <si>
    <t>Количество обучающихся 4-х классов, имеющих, предположительно, оценку "4" (хорошо) по русскому языку за год</t>
  </si>
  <si>
    <t>Количество обучающихся 4-х классов, имеющих, предположительно, оценку "3" (удовлетворительно) по русскому языку за год</t>
  </si>
  <si>
    <t>Количество обучающихся 4-х классов, имеющих, предположительно, оценку "неудовлетворительно" по русскому языку за год</t>
  </si>
  <si>
    <r>
      <t xml:space="preserve">Количество обучающихся 4-х классов-участников диагностики по </t>
    </r>
    <r>
      <rPr>
        <b/>
        <sz val="12"/>
        <rFont val="Times New Roman"/>
        <family val="1"/>
      </rPr>
      <t>русскому языку</t>
    </r>
  </si>
  <si>
    <r>
      <t xml:space="preserve">Количество обучающихся 4-х классов, подтвердивших результаты обучения по </t>
    </r>
    <r>
      <rPr>
        <b/>
        <sz val="12"/>
        <rFont val="Times New Roman"/>
        <family val="1"/>
      </rPr>
      <t>русскому языку</t>
    </r>
    <r>
      <rPr>
        <sz val="12"/>
        <rFont val="Times New Roman"/>
        <family val="1"/>
      </rPr>
      <t xml:space="preserve"> по итогам диагностики</t>
    </r>
  </si>
  <si>
    <t>Количество обучающихся 4-х классов, имеющих, предположительно, оценку "5" (отлично) по математике за год</t>
  </si>
  <si>
    <t>Количество обучающихся 4-х классов, имеющих, предположительно, оценку "4" (хорошо) по математике за год</t>
  </si>
  <si>
    <t>Количество обучающихся 4-х классов, имеющих, предположительно, оценку "3" (удовлетворительно) по математике за год</t>
  </si>
  <si>
    <t>Количество обучающихся 4-х классов, имеющих, предположительно, оценку "неудовлетворительно" по математике за год</t>
  </si>
  <si>
    <r>
      <t xml:space="preserve">Количество обучающихся 4-х классов, участников диагностики по </t>
    </r>
    <r>
      <rPr>
        <b/>
        <sz val="12"/>
        <rFont val="Times New Roman"/>
        <family val="1"/>
      </rPr>
      <t>математике</t>
    </r>
  </si>
  <si>
    <t>Количество обучающихся 4-х классов, имеющих, предположительно, оценку "5" (отлично) по окружающему миру за год</t>
  </si>
  <si>
    <t>Количество обучающихся 4-х классов, имеющих, предположительно, оценку "4" (хорошо) по окружающему миру за год</t>
  </si>
  <si>
    <t>Количество обучающихся 4-х классов, имеющих, предположительно, оценку "3" (удовлетворительно) по окружающему миру за год</t>
  </si>
  <si>
    <t>Количество обучающихся 4-х классов, имеющих, предположительно, оценку "неудовлетворительно" по окружающему миру за год</t>
  </si>
  <si>
    <r>
      <t xml:space="preserve">Количество обучающихся 4-х классов, участников диагностики по </t>
    </r>
    <r>
      <rPr>
        <b/>
        <sz val="12"/>
        <rFont val="Times New Roman"/>
        <family val="1"/>
      </rPr>
      <t>окружающему миру</t>
    </r>
  </si>
  <si>
    <t>Количество обучающихся 4-х классов, имеющих, предположительно, оценку "5" (отлично) по литературному чтению за год</t>
  </si>
  <si>
    <t>Количество обучающихся 4-х классов, имеющих, предположительно, оценку "4" (хорошо) по литературному чтению за год</t>
  </si>
  <si>
    <t>Количество обучающихся 4-х классов, имеющих, предположительно, оценку "3" (удовлетворительно) по литературному чтению за год</t>
  </si>
  <si>
    <t>Количество обучающихся 4-х классов, имеющих, предположительно, оценку "неудовлетворительно" по литературному чтению за год</t>
  </si>
  <si>
    <r>
      <t xml:space="preserve">Количество обучающихся 4-х классов, участников диагностики по </t>
    </r>
    <r>
      <rPr>
        <b/>
        <sz val="12"/>
        <rFont val="Times New Roman"/>
        <family val="1"/>
      </rPr>
      <t>литературному чтению</t>
    </r>
  </si>
  <si>
    <t>Количество обучающихся 4-х классов, имеющих оценку "5" (отлично) по литературному чтению по результатам диагностики</t>
  </si>
  <si>
    <t>Количество обучающихся 4-х классов, имеющих оценку "4" (хорошо) по литературному чтению по результатам диагностики</t>
  </si>
  <si>
    <t>Количество обучающихся 4-х классов, имеющих оценку "3" (удовлетворительно) по литературному чтению по результатам диагностики</t>
  </si>
  <si>
    <t>Количество обучающихся 4-х классов, имеющих оценку "неудовлетворительно" по литературному чтению по результатам диагностики</t>
  </si>
  <si>
    <t>Количество обучающихся 4-х классов, подтвердивших результаты обучения по литературному чтению по итогам диагностики</t>
  </si>
  <si>
    <t>Р.1.66</t>
  </si>
  <si>
    <t>Р.1.67</t>
  </si>
  <si>
    <t>Р.1.68</t>
  </si>
  <si>
    <t>Р.1.69</t>
  </si>
  <si>
    <t>Р.1.70</t>
  </si>
  <si>
    <t>Р.1.71</t>
  </si>
  <si>
    <t>Р.1.72</t>
  </si>
  <si>
    <t>Р.1.73</t>
  </si>
  <si>
    <t>Р.1.74</t>
  </si>
  <si>
    <t>Р.1.75</t>
  </si>
  <si>
    <t>Р.1.76</t>
  </si>
  <si>
    <t>Р.1.77</t>
  </si>
  <si>
    <t>Р.1.78</t>
  </si>
  <si>
    <r>
      <t xml:space="preserve">Количество обучающихся 4-х классов, подтвердивших результаты обучения по </t>
    </r>
    <r>
      <rPr>
        <b/>
        <sz val="12"/>
        <rFont val="Times New Roman"/>
        <family val="1"/>
      </rPr>
      <t>окружающему миру</t>
    </r>
    <r>
      <rPr>
        <sz val="12"/>
        <rFont val="Times New Roman"/>
        <family val="1"/>
      </rPr>
      <t xml:space="preserve"> по итогам диагностики</t>
    </r>
  </si>
  <si>
    <r>
      <t xml:space="preserve">Количество обучающихся 4-х классов, подтвердивших результаты обучения по </t>
    </r>
    <r>
      <rPr>
        <b/>
        <sz val="12"/>
        <rFont val="Times New Roman"/>
        <family val="1"/>
      </rPr>
      <t>русскому языку и математике</t>
    </r>
    <r>
      <rPr>
        <sz val="12"/>
        <rFont val="Times New Roman"/>
        <family val="1"/>
      </rPr>
      <t xml:space="preserve"> по итогам диагностики</t>
    </r>
  </si>
  <si>
    <r>
      <t xml:space="preserve">Количество обучающихся 4-х классов, подтвердивших результаты обучения по </t>
    </r>
    <r>
      <rPr>
        <b/>
        <sz val="12"/>
        <rFont val="Times New Roman"/>
        <family val="1"/>
      </rPr>
      <t>математике</t>
    </r>
    <r>
      <rPr>
        <sz val="12"/>
        <rFont val="Times New Roman"/>
        <family val="1"/>
      </rPr>
      <t xml:space="preserve"> по итогам диагностики</t>
    </r>
  </si>
  <si>
    <t>Примечание:</t>
  </si>
  <si>
    <t>В таблице не должно оставаться красных полей, вся колонка D должна быть заполнена</t>
  </si>
  <si>
    <t xml:space="preserve">Критерии оценивания состояния образования в общеобразовательных учреждениях Саратовской области в 2012-2013 учебном году </t>
  </si>
  <si>
    <t>=Р.1.45</t>
  </si>
  <si>
    <t>=Р.1.69</t>
  </si>
  <si>
    <t>№ 998 от «05» апреля 2013 г</t>
  </si>
  <si>
    <r>
      <t xml:space="preserve">Количество (численность) обучающихся 9-11 классов, </t>
    </r>
    <r>
      <rPr>
        <b/>
        <sz val="12"/>
        <color indexed="8"/>
        <rFont val="Times New Roman"/>
        <family val="1"/>
      </rPr>
      <t>ставших победителями</t>
    </r>
    <r>
      <rPr>
        <sz val="12"/>
        <color indexed="8"/>
        <rFont val="Times New Roman"/>
        <family val="1"/>
      </rPr>
      <t xml:space="preserve">  на </t>
    </r>
    <r>
      <rPr>
        <b/>
        <sz val="12"/>
        <color indexed="8"/>
        <rFont val="Times New Roman"/>
        <family val="1"/>
      </rPr>
      <t>региональном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</si>
</sst>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79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21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color indexed="1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C00000"/>
      <name val="Times New Roman"/>
      <family val="1"/>
    </font>
    <font>
      <sz val="12"/>
      <color theme="8" tint="-0.4999699890613556"/>
      <name val="Times New Roman"/>
      <family val="1"/>
    </font>
    <font>
      <b/>
      <sz val="14"/>
      <color theme="1"/>
      <name val="Times New Roman"/>
      <family val="1"/>
    </font>
    <font>
      <sz val="12"/>
      <color theme="3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11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vertical="top" wrapText="1"/>
    </xf>
    <xf numFmtId="49" fontId="62" fillId="0" borderId="10" xfId="0" applyNumberFormat="1" applyFont="1" applyBorder="1" applyAlignment="1">
      <alignment horizontal="center" vertical="top" wrapText="1"/>
    </xf>
    <xf numFmtId="0" fontId="63" fillId="0" borderId="10" xfId="0" applyFont="1" applyFill="1" applyBorder="1" applyAlignment="1">
      <alignment horizontal="right" vertical="top" wrapText="1"/>
    </xf>
    <xf numFmtId="0" fontId="62" fillId="0" borderId="10" xfId="0" applyFont="1" applyFill="1" applyBorder="1" applyAlignment="1">
      <alignment horizontal="justify" vertical="top" wrapText="1"/>
    </xf>
    <xf numFmtId="0" fontId="6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63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64" fillId="0" borderId="11" xfId="0" applyFont="1" applyFill="1" applyBorder="1" applyAlignment="1" applyProtection="1">
      <alignment horizontal="center" vertical="center" wrapText="1"/>
      <protection locked="0"/>
    </xf>
    <xf numFmtId="0" fontId="53" fillId="18" borderId="10" xfId="0" applyFont="1" applyFill="1" applyBorder="1" applyAlignment="1" applyProtection="1">
      <alignment horizontal="center" vertical="top" wrapText="1"/>
      <protection locked="0"/>
    </xf>
    <xf numFmtId="0" fontId="0" fillId="18" borderId="10" xfId="0" applyFont="1" applyFill="1" applyBorder="1" applyAlignment="1" applyProtection="1">
      <alignment/>
      <protection locked="0"/>
    </xf>
    <xf numFmtId="0" fontId="62" fillId="6" borderId="10" xfId="0" applyFont="1" applyFill="1" applyBorder="1" applyAlignment="1" applyProtection="1">
      <alignment horizontal="center" vertical="top" wrapText="1"/>
      <protection locked="0"/>
    </xf>
    <xf numFmtId="0" fontId="64" fillId="6" borderId="10" xfId="0" applyFont="1" applyFill="1" applyBorder="1" applyAlignment="1" applyProtection="1">
      <alignment horizontal="left" vertical="center" wrapText="1"/>
      <protection locked="0"/>
    </xf>
    <xf numFmtId="0" fontId="45" fillId="4" borderId="10" xfId="0" applyFont="1" applyFill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top" wrapText="1"/>
      <protection locked="0"/>
    </xf>
    <xf numFmtId="0" fontId="62" fillId="4" borderId="10" xfId="0" applyFont="1" applyFill="1" applyBorder="1" applyAlignment="1" applyProtection="1">
      <alignment horizontal="left" vertical="top" wrapText="1" indent="1"/>
      <protection locked="0"/>
    </xf>
    <xf numFmtId="0" fontId="45" fillId="4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 applyProtection="1">
      <alignment horizontal="center" vertical="center" wrapText="1"/>
      <protection locked="0"/>
    </xf>
    <xf numFmtId="0" fontId="64" fillId="6" borderId="10" xfId="0" applyFont="1" applyFill="1" applyBorder="1" applyAlignment="1" applyProtection="1">
      <alignment horizontal="left" vertical="top" wrapText="1"/>
      <protection locked="0"/>
    </xf>
    <xf numFmtId="0" fontId="45" fillId="6" borderId="10" xfId="0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left" vertical="top" wrapText="1" inden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top" wrapText="1"/>
      <protection locked="0"/>
    </xf>
    <xf numFmtId="0" fontId="62" fillId="0" borderId="10" xfId="0" applyFont="1" applyFill="1" applyBorder="1" applyAlignment="1" applyProtection="1">
      <alignment horizontal="left" vertical="top" wrapText="1" indent="1"/>
      <protection locked="0"/>
    </xf>
    <xf numFmtId="0" fontId="45" fillId="18" borderId="10" xfId="0" applyFont="1" applyFill="1" applyBorder="1" applyAlignment="1" applyProtection="1">
      <alignment/>
      <protection locked="0"/>
    </xf>
    <xf numFmtId="0" fontId="64" fillId="18" borderId="10" xfId="0" applyFont="1" applyFill="1" applyBorder="1" applyAlignment="1" applyProtection="1">
      <alignment horizontal="left"/>
      <protection locked="0"/>
    </xf>
    <xf numFmtId="0" fontId="53" fillId="18" borderId="10" xfId="0" applyFont="1" applyFill="1" applyBorder="1" applyAlignment="1" applyProtection="1">
      <alignment horizontal="center" vertical="center"/>
      <protection locked="0"/>
    </xf>
    <xf numFmtId="0" fontId="64" fillId="18" borderId="10" xfId="0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left" vertical="top" wrapText="1"/>
      <protection locked="0"/>
    </xf>
    <xf numFmtId="0" fontId="63" fillId="0" borderId="10" xfId="0" applyFont="1" applyBorder="1" applyAlignment="1" applyProtection="1">
      <alignment horizontal="right" vertical="top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49" fontId="63" fillId="0" borderId="10" xfId="0" applyNumberFormat="1" applyFont="1" applyBorder="1" applyAlignment="1" applyProtection="1">
      <alignment horizontal="right" vertical="top" wrapText="1"/>
      <protection locked="0"/>
    </xf>
    <xf numFmtId="0" fontId="64" fillId="18" borderId="10" xfId="0" applyFont="1" applyFill="1" applyBorder="1" applyAlignment="1" applyProtection="1">
      <alignment horizontal="center"/>
      <protection locked="0"/>
    </xf>
    <xf numFmtId="49" fontId="62" fillId="0" borderId="10" xfId="0" applyNumberFormat="1" applyFont="1" applyBorder="1" applyAlignment="1" applyProtection="1">
      <alignment horizontal="center" vertical="top" wrapText="1"/>
      <protection locked="0"/>
    </xf>
    <xf numFmtId="0" fontId="64" fillId="18" borderId="10" xfId="0" applyFont="1" applyFill="1" applyBorder="1" applyAlignment="1" applyProtection="1">
      <alignment horizontal="center" vertical="top" wrapText="1"/>
      <protection locked="0"/>
    </xf>
    <xf numFmtId="0" fontId="64" fillId="18" borderId="10" xfId="0" applyFont="1" applyFill="1" applyBorder="1" applyAlignment="1" applyProtection="1">
      <alignment horizontal="left" vertical="top" wrapText="1"/>
      <protection locked="0"/>
    </xf>
    <xf numFmtId="0" fontId="53" fillId="18" borderId="10" xfId="0" applyFont="1" applyFill="1" applyBorder="1" applyAlignment="1" applyProtection="1">
      <alignment horizontal="center" vertical="center" wrapText="1"/>
      <protection locked="0"/>
    </xf>
    <xf numFmtId="0" fontId="64" fillId="18" borderId="10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 applyProtection="1">
      <alignment horizontal="left" vertical="top" wrapText="1"/>
      <protection locked="0"/>
    </xf>
    <xf numFmtId="49" fontId="62" fillId="0" borderId="12" xfId="0" applyNumberFormat="1" applyFont="1" applyBorder="1" applyAlignment="1" applyProtection="1">
      <alignment horizontal="center" vertical="top" wrapText="1"/>
      <protection locked="0"/>
    </xf>
    <xf numFmtId="0" fontId="62" fillId="0" borderId="12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49" fontId="45" fillId="18" borderId="10" xfId="0" applyNumberFormat="1" applyFont="1" applyFill="1" applyBorder="1" applyAlignment="1" applyProtection="1">
      <alignment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53" fillId="18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62" fillId="6" borderId="10" xfId="0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62" fillId="6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45" fillId="18" borderId="10" xfId="0" applyFont="1" applyFill="1" applyBorder="1" applyAlignment="1" applyProtection="1">
      <alignment horizontal="center" vertical="center"/>
      <protection locked="0"/>
    </xf>
    <xf numFmtId="0" fontId="62" fillId="18" borderId="10" xfId="0" applyFont="1" applyFill="1" applyBorder="1" applyAlignment="1" applyProtection="1">
      <alignment horizontal="center" vertical="center"/>
      <protection locked="0"/>
    </xf>
    <xf numFmtId="0" fontId="62" fillId="18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center" vertical="top" wrapText="1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18" borderId="0" xfId="0" applyFill="1" applyAlignment="1" applyProtection="1">
      <alignment/>
      <protection locked="0"/>
    </xf>
    <xf numFmtId="49" fontId="65" fillId="0" borderId="10" xfId="0" applyNumberFormat="1" applyFont="1" applyFill="1" applyBorder="1" applyAlignment="1" applyProtection="1">
      <alignment horizontal="right" vertical="top" wrapText="1"/>
      <protection locked="0"/>
    </xf>
    <xf numFmtId="0" fontId="62" fillId="0" borderId="14" xfId="0" applyFont="1" applyFill="1" applyBorder="1" applyAlignment="1" applyProtection="1">
      <alignment horizontal="center" vertical="top" wrapText="1"/>
      <protection locked="0"/>
    </xf>
    <xf numFmtId="0" fontId="62" fillId="0" borderId="14" xfId="0" applyFont="1" applyBorder="1" applyAlignment="1" applyProtection="1">
      <alignment horizontal="left" vertical="top" wrapText="1" indent="1"/>
      <protection locked="0"/>
    </xf>
    <xf numFmtId="0" fontId="45" fillId="0" borderId="14" xfId="0" applyFont="1" applyBorder="1" applyAlignment="1" applyProtection="1">
      <alignment horizontal="center" vertical="center" wrapText="1"/>
      <protection locked="0"/>
    </xf>
    <xf numFmtId="0" fontId="62" fillId="0" borderId="14" xfId="0" applyFont="1" applyBorder="1" applyAlignment="1" applyProtection="1">
      <alignment horizontal="center" vertical="center" wrapText="1"/>
      <protection locked="0"/>
    </xf>
    <xf numFmtId="0" fontId="62" fillId="0" borderId="14" xfId="0" applyFont="1" applyBorder="1" applyAlignment="1" applyProtection="1">
      <alignment horizontal="center" vertical="center"/>
      <protection/>
    </xf>
    <xf numFmtId="0" fontId="62" fillId="0" borderId="15" xfId="0" applyFont="1" applyFill="1" applyBorder="1" applyAlignment="1" applyProtection="1">
      <alignment horizontal="center" vertical="top" wrapText="1"/>
      <protection locked="0"/>
    </xf>
    <xf numFmtId="0" fontId="62" fillId="0" borderId="15" xfId="0" applyFont="1" applyBorder="1" applyAlignment="1" applyProtection="1">
      <alignment horizontal="left" vertical="top" wrapText="1" indent="1"/>
      <protection locked="0"/>
    </xf>
    <xf numFmtId="0" fontId="45" fillId="0" borderId="15" xfId="0" applyFont="1" applyBorder="1" applyAlignment="1" applyProtection="1">
      <alignment horizontal="center" vertical="center" wrapText="1"/>
      <protection locked="0"/>
    </xf>
    <xf numFmtId="0" fontId="62" fillId="0" borderId="15" xfId="0" applyFont="1" applyBorder="1" applyAlignment="1" applyProtection="1">
      <alignment horizontal="center" vertical="center" wrapText="1"/>
      <protection locked="0"/>
    </xf>
    <xf numFmtId="0" fontId="62" fillId="0" borderId="15" xfId="0" applyFont="1" applyBorder="1" applyAlignment="1" applyProtection="1">
      <alignment horizontal="center" vertical="center"/>
      <protection/>
    </xf>
    <xf numFmtId="0" fontId="62" fillId="0" borderId="14" xfId="0" applyFont="1" applyBorder="1" applyAlignment="1" applyProtection="1">
      <alignment horizontal="center" vertical="top" wrapText="1"/>
      <protection locked="0"/>
    </xf>
    <xf numFmtId="0" fontId="62" fillId="0" borderId="14" xfId="0" applyFont="1" applyBorder="1" applyAlignment="1" applyProtection="1">
      <alignment horizontal="left" vertical="top" wrapText="1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 vertical="center"/>
      <protection locked="0"/>
    </xf>
    <xf numFmtId="0" fontId="62" fillId="0" borderId="15" xfId="0" applyFont="1" applyBorder="1" applyAlignment="1" applyProtection="1">
      <alignment horizontal="center" vertical="top" wrapText="1"/>
      <protection locked="0"/>
    </xf>
    <xf numFmtId="0" fontId="63" fillId="0" borderId="15" xfId="0" applyFont="1" applyBorder="1" applyAlignment="1" applyProtection="1">
      <alignment horizontal="right" vertical="top" wrapText="1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62" fillId="0" borderId="15" xfId="0" applyFont="1" applyBorder="1" applyAlignment="1" applyProtection="1">
      <alignment horizontal="center" vertical="center"/>
      <protection locked="0"/>
    </xf>
    <xf numFmtId="49" fontId="62" fillId="0" borderId="14" xfId="0" applyNumberFormat="1" applyFont="1" applyBorder="1" applyAlignment="1" applyProtection="1">
      <alignment horizontal="center" vertical="top" wrapText="1"/>
      <protection locked="0"/>
    </xf>
    <xf numFmtId="49" fontId="62" fillId="0" borderId="15" xfId="0" applyNumberFormat="1" applyFont="1" applyBorder="1" applyAlignment="1" applyProtection="1">
      <alignment horizontal="center" vertical="top" wrapText="1"/>
      <protection locked="0"/>
    </xf>
    <xf numFmtId="0" fontId="62" fillId="0" borderId="15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164" fontId="62" fillId="0" borderId="14" xfId="0" applyNumberFormat="1" applyFont="1" applyFill="1" applyBorder="1" applyAlignment="1">
      <alignment horizontal="center" vertical="center"/>
    </xf>
    <xf numFmtId="164" fontId="62" fillId="0" borderId="15" xfId="0" applyNumberFormat="1" applyFont="1" applyFill="1" applyBorder="1" applyAlignment="1">
      <alignment horizontal="center" vertical="center"/>
    </xf>
    <xf numFmtId="164" fontId="45" fillId="18" borderId="10" xfId="0" applyNumberFormat="1" applyFont="1" applyFill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top" wrapText="1"/>
    </xf>
    <xf numFmtId="0" fontId="62" fillId="0" borderId="14" xfId="0" applyFont="1" applyFill="1" applyBorder="1" applyAlignment="1">
      <alignment horizontal="justify" vertical="top" wrapText="1"/>
    </xf>
    <xf numFmtId="0" fontId="45" fillId="0" borderId="14" xfId="0" applyFont="1" applyBorder="1" applyAlignment="1">
      <alignment horizontal="center" vertical="center"/>
    </xf>
    <xf numFmtId="164" fontId="45" fillId="0" borderId="14" xfId="0" applyNumberFormat="1" applyFont="1" applyBorder="1" applyAlignment="1">
      <alignment horizontal="center" vertical="center"/>
    </xf>
    <xf numFmtId="49" fontId="62" fillId="0" borderId="15" xfId="0" applyNumberFormat="1" applyFont="1" applyBorder="1" applyAlignment="1">
      <alignment horizontal="center" vertical="top" wrapText="1"/>
    </xf>
    <xf numFmtId="0" fontId="63" fillId="0" borderId="15" xfId="0" applyFont="1" applyFill="1" applyBorder="1" applyAlignment="1">
      <alignment horizontal="right" vertical="top" wrapText="1"/>
    </xf>
    <xf numFmtId="0" fontId="45" fillId="0" borderId="15" xfId="0" applyFont="1" applyBorder="1" applyAlignment="1">
      <alignment horizontal="center" vertical="center"/>
    </xf>
    <xf numFmtId="164" fontId="45" fillId="0" borderId="15" xfId="0" applyNumberFormat="1" applyFont="1" applyBorder="1" applyAlignment="1">
      <alignment horizontal="center" vertical="center"/>
    </xf>
    <xf numFmtId="0" fontId="62" fillId="0" borderId="15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center"/>
    </xf>
    <xf numFmtId="164" fontId="62" fillId="0" borderId="10" xfId="0" applyNumberFormat="1" applyFont="1" applyBorder="1" applyAlignment="1" applyProtection="1">
      <alignment horizontal="center" vertical="center"/>
      <protection/>
    </xf>
    <xf numFmtId="164" fontId="62" fillId="0" borderId="15" xfId="0" applyNumberFormat="1" applyFont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/>
      <protection locked="0"/>
    </xf>
    <xf numFmtId="164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>
      <alignment/>
    </xf>
    <xf numFmtId="164" fontId="67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49" fontId="45" fillId="0" borderId="0" xfId="0" applyNumberFormat="1" applyFont="1" applyFill="1" applyAlignment="1">
      <alignment horizontal="center" vertical="top"/>
    </xf>
    <xf numFmtId="164" fontId="45" fillId="0" borderId="15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64" fontId="45" fillId="0" borderId="14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 applyProtection="1">
      <alignment horizontal="center" vertical="center" wrapText="1"/>
      <protection locked="0"/>
    </xf>
    <xf numFmtId="0" fontId="62" fillId="0" borderId="16" xfId="0" applyFont="1" applyBorder="1" applyAlignment="1">
      <alignment horizontal="justify" vertical="top" wrapText="1"/>
    </xf>
    <xf numFmtId="0" fontId="62" fillId="0" borderId="14" xfId="0" applyFont="1" applyBorder="1" applyAlignment="1">
      <alignment horizontal="justify" vertical="top" wrapText="1"/>
    </xf>
    <xf numFmtId="164" fontId="45" fillId="0" borderId="17" xfId="0" applyNumberFormat="1" applyFont="1" applyFill="1" applyBorder="1" applyAlignment="1">
      <alignment horizontal="center" vertical="center" wrapText="1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62" fillId="0" borderId="17" xfId="0" applyFont="1" applyBorder="1" applyAlignment="1">
      <alignment horizontal="justify" vertical="top" wrapText="1"/>
    </xf>
    <xf numFmtId="164" fontId="67" fillId="0" borderId="15" xfId="0" applyNumberFormat="1" applyFont="1" applyBorder="1" applyAlignment="1">
      <alignment horizontal="center" vertical="center" wrapText="1"/>
    </xf>
    <xf numFmtId="164" fontId="67" fillId="0" borderId="10" xfId="0" applyNumberFormat="1" applyFont="1" applyBorder="1" applyAlignment="1">
      <alignment horizontal="center" vertical="center" wrapText="1"/>
    </xf>
    <xf numFmtId="164" fontId="67" fillId="0" borderId="14" xfId="0" applyNumberFormat="1" applyFont="1" applyBorder="1" applyAlignment="1">
      <alignment horizontal="center" vertical="center" wrapText="1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49" fontId="45" fillId="18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164" fontId="45" fillId="0" borderId="16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62" fillId="0" borderId="15" xfId="0" applyFont="1" applyBorder="1" applyAlignment="1">
      <alignment horizontal="justify" vertical="top" wrapText="1"/>
    </xf>
    <xf numFmtId="0" fontId="62" fillId="0" borderId="10" xfId="0" applyFont="1" applyBorder="1" applyAlignment="1">
      <alignment horizontal="justify" vertical="top" wrapText="1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164" fontId="53" fillId="0" borderId="10" xfId="0" applyNumberFormat="1" applyFont="1" applyFill="1" applyBorder="1" applyAlignment="1">
      <alignment horizontal="center" vertical="center" wrapText="1"/>
    </xf>
    <xf numFmtId="164" fontId="45" fillId="18" borderId="10" xfId="0" applyNumberFormat="1" applyFont="1" applyFill="1" applyBorder="1" applyAlignment="1">
      <alignment horizontal="center" vertical="center" wrapText="1"/>
    </xf>
    <xf numFmtId="0" fontId="45" fillId="18" borderId="10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Fill="1" applyBorder="1" applyAlignment="1">
      <alignment horizontal="center" vertical="top" wrapText="1"/>
    </xf>
    <xf numFmtId="0" fontId="11" fillId="18" borderId="10" xfId="0" applyFont="1" applyFill="1" applyBorder="1" applyAlignment="1" applyProtection="1">
      <alignment horizontal="center" vertical="center" wrapText="1"/>
      <protection locked="0"/>
    </xf>
    <xf numFmtId="0" fontId="64" fillId="18" borderId="10" xfId="0" applyFont="1" applyFill="1" applyBorder="1" applyAlignment="1">
      <alignment horizontal="justify" vertical="top" wrapText="1"/>
    </xf>
    <xf numFmtId="49" fontId="45" fillId="18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49" fontId="45" fillId="0" borderId="14" xfId="0" applyNumberFormat="1" applyFont="1" applyFill="1" applyBorder="1" applyAlignment="1">
      <alignment horizontal="center" vertical="top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49" fontId="45" fillId="0" borderId="15" xfId="0" applyNumberFormat="1" applyFont="1" applyFill="1" applyBorder="1" applyAlignment="1">
      <alignment horizontal="center" vertical="top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 wrapText="1"/>
    </xf>
    <xf numFmtId="0" fontId="67" fillId="0" borderId="0" xfId="0" applyFont="1" applyFill="1" applyAlignment="1">
      <alignment vertical="center"/>
    </xf>
    <xf numFmtId="0" fontId="11" fillId="16" borderId="15" xfId="0" applyFont="1" applyFill="1" applyBorder="1" applyAlignment="1" applyProtection="1">
      <alignment horizontal="center" vertical="center" wrapText="1"/>
      <protection locked="0"/>
    </xf>
    <xf numFmtId="0" fontId="5" fillId="16" borderId="15" xfId="0" applyFont="1" applyFill="1" applyBorder="1" applyAlignment="1">
      <alignment horizontal="justify" vertical="top" wrapText="1"/>
    </xf>
    <xf numFmtId="164" fontId="45" fillId="10" borderId="10" xfId="0" applyNumberFormat="1" applyFont="1" applyFill="1" applyBorder="1" applyAlignment="1">
      <alignment horizontal="center" vertical="center" wrapText="1"/>
    </xf>
    <xf numFmtId="0" fontId="11" fillId="10" borderId="10" xfId="0" applyFont="1" applyFill="1" applyBorder="1" applyAlignment="1" applyProtection="1">
      <alignment horizontal="center" vertical="center" wrapText="1"/>
      <protection locked="0"/>
    </xf>
    <xf numFmtId="0" fontId="5" fillId="10" borderId="10" xfId="0" applyFont="1" applyFill="1" applyBorder="1" applyAlignment="1">
      <alignment horizontal="justify" vertical="top" wrapText="1"/>
    </xf>
    <xf numFmtId="164" fontId="45" fillId="12" borderId="10" xfId="0" applyNumberFormat="1" applyFont="1" applyFill="1" applyBorder="1" applyAlignment="1">
      <alignment horizontal="center" vertical="center" wrapText="1"/>
    </xf>
    <xf numFmtId="0" fontId="11" fillId="12" borderId="10" xfId="0" applyFont="1" applyFill="1" applyBorder="1" applyAlignment="1" applyProtection="1">
      <alignment horizontal="center" vertical="center" wrapText="1"/>
      <protection locked="0"/>
    </xf>
    <xf numFmtId="0" fontId="5" fillId="12" borderId="10" xfId="0" applyFont="1" applyFill="1" applyBorder="1" applyAlignment="1">
      <alignment horizontal="justify" vertical="top" wrapText="1"/>
    </xf>
    <xf numFmtId="164" fontId="45" fillId="6" borderId="14" xfId="0" applyNumberFormat="1" applyFont="1" applyFill="1" applyBorder="1" applyAlignment="1">
      <alignment horizontal="center" vertical="center" wrapText="1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>
      <alignment horizontal="justify" vertical="top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45" fillId="6" borderId="16" xfId="0" applyNumberFormat="1" applyFont="1" applyFill="1" applyBorder="1" applyAlignment="1">
      <alignment horizontal="center" vertical="center" wrapText="1"/>
    </xf>
    <xf numFmtId="0" fontId="11" fillId="6" borderId="16" xfId="0" applyFont="1" applyFill="1" applyBorder="1" applyAlignment="1" applyProtection="1">
      <alignment horizontal="center" vertical="center" wrapText="1"/>
      <protection locked="0"/>
    </xf>
    <xf numFmtId="0" fontId="5" fillId="6" borderId="16" xfId="0" applyFont="1" applyFill="1" applyBorder="1" applyAlignment="1">
      <alignment horizontal="justify" vertical="top" wrapText="1"/>
    </xf>
    <xf numFmtId="0" fontId="67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top"/>
    </xf>
    <xf numFmtId="0" fontId="68" fillId="33" borderId="19" xfId="0" applyFont="1" applyFill="1" applyBorder="1" applyAlignment="1" applyProtection="1">
      <alignment horizontal="center" vertical="center"/>
      <protection locked="0"/>
    </xf>
    <xf numFmtId="0" fontId="69" fillId="0" borderId="0" xfId="0" applyFont="1" applyBorder="1" applyAlignment="1">
      <alignment horizontal="left" wrapText="1"/>
    </xf>
    <xf numFmtId="0" fontId="70" fillId="34" borderId="12" xfId="0" applyFont="1" applyFill="1" applyBorder="1" applyAlignment="1" applyProtection="1">
      <alignment horizontal="center" vertical="center" wrapText="1"/>
      <protection locked="0"/>
    </xf>
    <xf numFmtId="0" fontId="70" fillId="0" borderId="12" xfId="0" applyFont="1" applyBorder="1" applyAlignment="1" applyProtection="1">
      <alignment horizontal="center" vertical="center" wrapText="1"/>
      <protection locked="0"/>
    </xf>
    <xf numFmtId="0" fontId="71" fillId="33" borderId="2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4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164" fontId="67" fillId="0" borderId="15" xfId="0" applyNumberFormat="1" applyFont="1" applyFill="1" applyBorder="1" applyAlignment="1">
      <alignment horizontal="center" vertical="center" wrapText="1"/>
    </xf>
    <xf numFmtId="164" fontId="67" fillId="0" borderId="17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164" fontId="45" fillId="16" borderId="15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6" borderId="14" xfId="0" applyFont="1" applyFill="1" applyBorder="1" applyAlignment="1">
      <alignment horizontal="center" vertical="center" wrapText="1"/>
    </xf>
    <xf numFmtId="0" fontId="45" fillId="12" borderId="10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0" fontId="45" fillId="16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72" fillId="0" borderId="10" xfId="0" applyFont="1" applyBorder="1" applyAlignment="1" applyProtection="1">
      <alignment horizontal="center" vertical="center"/>
      <protection/>
    </xf>
    <xf numFmtId="0" fontId="64" fillId="6" borderId="10" xfId="0" applyFont="1" applyFill="1" applyBorder="1" applyAlignment="1" applyProtection="1">
      <alignment horizontal="center" vertical="center" wrapText="1"/>
      <protection locked="0"/>
    </xf>
    <xf numFmtId="0" fontId="64" fillId="6" borderId="10" xfId="0" applyFont="1" applyFill="1" applyBorder="1" applyAlignment="1" applyProtection="1">
      <alignment horizontal="center" vertical="top" wrapText="1"/>
      <protection locked="0"/>
    </xf>
    <xf numFmtId="0" fontId="62" fillId="4" borderId="10" xfId="0" applyFont="1" applyFill="1" applyBorder="1" applyAlignment="1" applyProtection="1">
      <alignment horizontal="center" vertical="top" wrapText="1"/>
      <protection locked="0"/>
    </xf>
    <xf numFmtId="0" fontId="62" fillId="0" borderId="2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wrapText="1"/>
      <protection locked="0"/>
    </xf>
    <xf numFmtId="0" fontId="11" fillId="0" borderId="10" xfId="0" applyFont="1" applyFill="1" applyBorder="1" applyAlignment="1">
      <alignment horizontal="justify" vertical="top" wrapText="1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>
      <alignment horizontal="justify" vertical="top" wrapText="1"/>
    </xf>
    <xf numFmtId="49" fontId="5" fillId="0" borderId="14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0" fontId="13" fillId="18" borderId="10" xfId="0" applyFont="1" applyFill="1" applyBorder="1" applyAlignment="1">
      <alignment horizontal="justify" wrapText="1"/>
    </xf>
    <xf numFmtId="0" fontId="64" fillId="18" borderId="10" xfId="0" applyFont="1" applyFill="1" applyBorder="1" applyAlignment="1">
      <alignment horizontal="justify" vertical="center" wrapText="1"/>
    </xf>
    <xf numFmtId="0" fontId="62" fillId="0" borderId="10" xfId="0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justify" wrapText="1"/>
    </xf>
    <xf numFmtId="49" fontId="11" fillId="0" borderId="14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/>
    </xf>
    <xf numFmtId="0" fontId="53" fillId="0" borderId="22" xfId="0" applyFont="1" applyBorder="1" applyAlignment="1" applyProtection="1">
      <alignment vertical="center" wrapText="1"/>
      <protection locked="0"/>
    </xf>
    <xf numFmtId="0" fontId="70" fillId="0" borderId="23" xfId="0" applyFont="1" applyBorder="1" applyAlignment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64" fillId="0" borderId="24" xfId="0" applyFont="1" applyBorder="1" applyAlignment="1" applyProtection="1">
      <alignment horizontal="center" vertical="center" wrapText="1"/>
      <protection locked="0"/>
    </xf>
    <xf numFmtId="0" fontId="53" fillId="0" borderId="24" xfId="0" applyFont="1" applyBorder="1" applyAlignment="1" applyProtection="1">
      <alignment vertical="center" wrapText="1"/>
      <protection locked="0"/>
    </xf>
    <xf numFmtId="0" fontId="64" fillId="0" borderId="0" xfId="0" applyFont="1" applyBorder="1" applyAlignment="1" applyProtection="1">
      <alignment horizontal="center" vertical="top" wrapText="1"/>
      <protection locked="0"/>
    </xf>
    <xf numFmtId="0" fontId="67" fillId="0" borderId="24" xfId="0" applyFont="1" applyFill="1" applyBorder="1" applyAlignment="1">
      <alignment horizontal="center" vertical="center"/>
    </xf>
    <xf numFmtId="49" fontId="45" fillId="18" borderId="14" xfId="0" applyNumberFormat="1" applyFont="1" applyFill="1" applyBorder="1" applyAlignment="1">
      <alignment horizontal="center" vertical="top" wrapText="1"/>
    </xf>
    <xf numFmtId="0" fontId="53" fillId="18" borderId="14" xfId="0" applyFont="1" applyFill="1" applyBorder="1" applyAlignment="1">
      <alignment vertical="top" wrapText="1"/>
    </xf>
    <xf numFmtId="0" fontId="53" fillId="18" borderId="14" xfId="0" applyFont="1" applyFill="1" applyBorder="1" applyAlignment="1" applyProtection="1">
      <alignment horizontal="center" vertical="center"/>
      <protection locked="0"/>
    </xf>
    <xf numFmtId="164" fontId="45" fillId="18" borderId="14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73" fillId="0" borderId="24" xfId="0" applyFont="1" applyFill="1" applyBorder="1" applyAlignment="1" applyProtection="1">
      <alignment horizontal="center" vertical="center" wrapText="1"/>
      <protection locked="0"/>
    </xf>
    <xf numFmtId="164" fontId="53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64" fillId="18" borderId="10" xfId="52" applyFont="1" applyFill="1" applyBorder="1" applyProtection="1">
      <alignment/>
      <protection locked="0"/>
    </xf>
    <xf numFmtId="0" fontId="0" fillId="18" borderId="10" xfId="52" applyFont="1" applyFill="1" applyBorder="1" applyProtection="1">
      <alignment/>
      <protection locked="0"/>
    </xf>
    <xf numFmtId="0" fontId="45" fillId="18" borderId="10" xfId="52" applyFont="1" applyFill="1" applyBorder="1" applyAlignment="1" applyProtection="1">
      <alignment horizontal="center" vertical="center"/>
      <protection locked="0"/>
    </xf>
    <xf numFmtId="0" fontId="45" fillId="18" borderId="10" xfId="52" applyFont="1" applyFill="1" applyBorder="1" applyAlignment="1" applyProtection="1">
      <alignment horizontal="center" vertical="center"/>
      <protection/>
    </xf>
    <xf numFmtId="0" fontId="62" fillId="0" borderId="10" xfId="52" applyFont="1" applyFill="1" applyBorder="1" applyAlignment="1">
      <alignment horizontal="justify" vertical="top" wrapText="1"/>
      <protection/>
    </xf>
    <xf numFmtId="0" fontId="45" fillId="0" borderId="10" xfId="52" applyFont="1" applyFill="1" applyBorder="1" applyAlignment="1">
      <alignment horizontal="center" vertical="center"/>
      <protection/>
    </xf>
    <xf numFmtId="0" fontId="45" fillId="0" borderId="10" xfId="52" applyFont="1" applyBorder="1" applyAlignment="1" applyProtection="1">
      <alignment horizontal="center" vertical="center"/>
      <protection locked="0"/>
    </xf>
    <xf numFmtId="49" fontId="63" fillId="0" borderId="10" xfId="0" applyNumberFormat="1" applyFont="1" applyBorder="1" applyAlignment="1">
      <alignment horizontal="right" vertical="top" wrapText="1"/>
    </xf>
    <xf numFmtId="49" fontId="63" fillId="0" borderId="15" xfId="0" applyNumberFormat="1" applyFont="1" applyBorder="1" applyAlignment="1">
      <alignment horizontal="right" vertical="top" wrapText="1"/>
    </xf>
    <xf numFmtId="0" fontId="63" fillId="0" borderId="10" xfId="0" applyFont="1" applyBorder="1" applyAlignment="1">
      <alignment horizontal="right" vertical="top" wrapText="1"/>
    </xf>
    <xf numFmtId="0" fontId="63" fillId="0" borderId="15" xfId="0" applyFont="1" applyBorder="1" applyAlignment="1">
      <alignment horizontal="right" vertical="top" wrapText="1"/>
    </xf>
    <xf numFmtId="0" fontId="12" fillId="0" borderId="10" xfId="0" applyFont="1" applyBorder="1" applyAlignment="1" quotePrefix="1">
      <alignment horizontal="right" vertical="top" wrapText="1"/>
    </xf>
    <xf numFmtId="0" fontId="63" fillId="0" borderId="10" xfId="0" applyFont="1" applyBorder="1" applyAlignment="1" quotePrefix="1">
      <alignment horizontal="right" vertical="top" wrapText="1"/>
    </xf>
    <xf numFmtId="0" fontId="63" fillId="0" borderId="15" xfId="0" applyFont="1" applyBorder="1" applyAlignment="1" quotePrefix="1">
      <alignment horizontal="right"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0" fillId="0" borderId="0" xfId="0" applyFill="1" applyAlignment="1" applyProtection="1">
      <alignment horizontal="center" vertical="center"/>
      <protection locked="0"/>
    </xf>
    <xf numFmtId="0" fontId="53" fillId="0" borderId="15" xfId="0" applyFont="1" applyFill="1" applyBorder="1" applyAlignment="1" applyProtection="1">
      <alignment horizontal="center" vertical="center" wrapText="1"/>
      <protection locked="0"/>
    </xf>
    <xf numFmtId="0" fontId="67" fillId="6" borderId="14" xfId="0" applyFont="1" applyFill="1" applyBorder="1" applyAlignment="1" applyProtection="1">
      <alignment vertical="center"/>
      <protection locked="0"/>
    </xf>
    <xf numFmtId="0" fontId="70" fillId="6" borderId="14" xfId="0" applyFont="1" applyFill="1" applyBorder="1" applyAlignment="1" applyProtection="1">
      <alignment horizontal="center" vertical="center" wrapText="1"/>
      <protection locked="0"/>
    </xf>
    <xf numFmtId="0" fontId="45" fillId="4" borderId="14" xfId="0" applyFont="1" applyFill="1" applyBorder="1" applyAlignment="1" applyProtection="1">
      <alignment horizontal="center" vertical="center"/>
      <protection locked="0"/>
    </xf>
    <xf numFmtId="0" fontId="45" fillId="0" borderId="15" xfId="0" applyFont="1" applyFill="1" applyBorder="1" applyAlignment="1" applyProtection="1">
      <alignment horizontal="center" vertical="top" wrapText="1"/>
      <protection locked="0"/>
    </xf>
    <xf numFmtId="49" fontId="65" fillId="0" borderId="15" xfId="0" applyNumberFormat="1" applyFont="1" applyFill="1" applyBorder="1" applyAlignment="1" applyProtection="1">
      <alignment horizontal="right" vertical="top" wrapText="1"/>
      <protection locked="0"/>
    </xf>
    <xf numFmtId="0" fontId="45" fillId="0" borderId="15" xfId="0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6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164" fontId="11" fillId="0" borderId="10" xfId="0" applyNumberFormat="1" applyFont="1" applyBorder="1" applyAlignment="1">
      <alignment horizontal="center" vertical="center" wrapText="1"/>
    </xf>
    <xf numFmtId="164" fontId="11" fillId="18" borderId="10" xfId="0" applyNumberFormat="1" applyFont="1" applyFill="1" applyBorder="1" applyAlignment="1">
      <alignment horizontal="center" vertical="center" wrapText="1"/>
    </xf>
    <xf numFmtId="164" fontId="45" fillId="0" borderId="15" xfId="0" applyNumberFormat="1" applyFont="1" applyFill="1" applyBorder="1" applyAlignment="1">
      <alignment horizontal="center" vertical="center"/>
    </xf>
    <xf numFmtId="164" fontId="45" fillId="0" borderId="14" xfId="0" applyNumberFormat="1" applyFont="1" applyFill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15" xfId="0" applyNumberFormat="1" applyFont="1" applyBorder="1" applyAlignment="1">
      <alignment horizontal="center" vertical="center" wrapText="1"/>
    </xf>
    <xf numFmtId="164" fontId="45" fillId="0" borderId="16" xfId="0" applyNumberFormat="1" applyFont="1" applyBorder="1" applyAlignment="1">
      <alignment horizontal="center" vertical="center" wrapText="1"/>
    </xf>
    <xf numFmtId="164" fontId="62" fillId="0" borderId="14" xfId="0" applyNumberFormat="1" applyFont="1" applyBorder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164" fontId="45" fillId="0" borderId="18" xfId="0" applyNumberFormat="1" applyFont="1" applyFill="1" applyBorder="1" applyAlignment="1">
      <alignment horizontal="center" vertical="center" wrapText="1"/>
    </xf>
    <xf numFmtId="0" fontId="74" fillId="0" borderId="13" xfId="0" applyFont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49" fontId="45" fillId="0" borderId="24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top" wrapText="1"/>
    </xf>
    <xf numFmtId="49" fontId="45" fillId="0" borderId="15" xfId="0" applyNumberFormat="1" applyFont="1" applyBorder="1" applyAlignment="1">
      <alignment horizontal="center" vertical="top" wrapText="1"/>
    </xf>
    <xf numFmtId="49" fontId="45" fillId="0" borderId="12" xfId="0" applyNumberFormat="1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 wrapText="1"/>
    </xf>
    <xf numFmtId="49" fontId="45" fillId="0" borderId="17" xfId="0" applyNumberFormat="1" applyFont="1" applyBorder="1" applyAlignment="1">
      <alignment horizontal="center" vertical="top" wrapText="1"/>
    </xf>
    <xf numFmtId="49" fontId="45" fillId="0" borderId="14" xfId="0" applyNumberFormat="1" applyFont="1" applyBorder="1" applyAlignment="1">
      <alignment horizontal="center" vertical="top" wrapText="1"/>
    </xf>
    <xf numFmtId="49" fontId="45" fillId="0" borderId="16" xfId="0" applyNumberFormat="1" applyFont="1" applyBorder="1" applyAlignment="1">
      <alignment horizontal="center" vertical="top" wrapText="1"/>
    </xf>
    <xf numFmtId="49" fontId="45" fillId="0" borderId="18" xfId="0" applyNumberFormat="1" applyFont="1" applyBorder="1" applyAlignment="1">
      <alignment horizontal="center" vertical="top" wrapText="1"/>
    </xf>
    <xf numFmtId="0" fontId="0" fillId="18" borderId="10" xfId="52" applyFont="1" applyFill="1" applyBorder="1" applyProtection="1">
      <alignment/>
      <protection locked="0"/>
    </xf>
    <xf numFmtId="0" fontId="62" fillId="0" borderId="12" xfId="0" applyFont="1" applyBorder="1" applyAlignment="1" applyProtection="1">
      <alignment horizontal="center" vertical="center" wrapText="1"/>
      <protection locked="0"/>
    </xf>
    <xf numFmtId="1" fontId="45" fillId="0" borderId="10" xfId="52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70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70" fillId="34" borderId="27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5" fillId="0" borderId="10" xfId="52" applyFont="1" applyBorder="1" applyAlignment="1">
      <alignment horizontal="justify" vertical="center" wrapText="1"/>
      <protection/>
    </xf>
    <xf numFmtId="0" fontId="45" fillId="0" borderId="10" xfId="52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49" fontId="62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justify" vertical="top" wrapText="1"/>
      <protection/>
    </xf>
    <xf numFmtId="0" fontId="45" fillId="0" borderId="14" xfId="52" applyFont="1" applyBorder="1" applyAlignment="1" applyProtection="1">
      <alignment horizontal="center" vertical="center" wrapText="1"/>
      <protection locked="0"/>
    </xf>
    <xf numFmtId="0" fontId="45" fillId="0" borderId="10" xfId="52" applyFont="1" applyFill="1" applyBorder="1" applyAlignment="1" applyProtection="1">
      <alignment horizontal="center" vertical="center"/>
      <protection locked="0"/>
    </xf>
    <xf numFmtId="164" fontId="45" fillId="0" borderId="10" xfId="52" applyNumberFormat="1" applyFont="1" applyFill="1" applyBorder="1" applyAlignment="1">
      <alignment horizontal="center" vertical="center" wrapText="1"/>
      <protection/>
    </xf>
    <xf numFmtId="0" fontId="45" fillId="0" borderId="10" xfId="52" applyFont="1" applyFill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justify" vertical="top" wrapText="1"/>
      <protection/>
    </xf>
    <xf numFmtId="0" fontId="45" fillId="0" borderId="15" xfId="52" applyFont="1" applyFill="1" applyBorder="1" applyAlignment="1">
      <alignment horizontal="center" vertical="center" wrapText="1"/>
      <protection/>
    </xf>
    <xf numFmtId="0" fontId="45" fillId="0" borderId="15" xfId="52" applyFont="1" applyFill="1" applyBorder="1" applyAlignment="1" applyProtection="1">
      <alignment horizontal="center" vertical="center"/>
      <protection locked="0"/>
    </xf>
    <xf numFmtId="0" fontId="53" fillId="0" borderId="10" xfId="52" applyFont="1" applyFill="1" applyBorder="1" applyAlignment="1" applyProtection="1">
      <alignment horizontal="center" vertical="center"/>
      <protection/>
    </xf>
    <xf numFmtId="164" fontId="53" fillId="0" borderId="18" xfId="52" applyNumberFormat="1" applyFont="1" applyFill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justify" vertical="top" wrapText="1"/>
      <protection/>
    </xf>
    <xf numFmtId="0" fontId="45" fillId="0" borderId="14" xfId="52" applyFont="1" applyFill="1" applyBorder="1" applyAlignment="1">
      <alignment horizontal="center" vertical="center" wrapText="1"/>
      <protection/>
    </xf>
    <xf numFmtId="0" fontId="45" fillId="0" borderId="14" xfId="52" applyFont="1" applyFill="1" applyBorder="1" applyAlignment="1" applyProtection="1">
      <alignment horizontal="center" vertical="center"/>
      <protection locked="0"/>
    </xf>
    <xf numFmtId="49" fontId="62" fillId="0" borderId="15" xfId="52" applyNumberFormat="1" applyFont="1" applyFill="1" applyBorder="1" applyAlignment="1">
      <alignment horizontal="center" vertical="top" wrapText="1"/>
      <protection/>
    </xf>
    <xf numFmtId="49" fontId="62" fillId="6" borderId="17" xfId="52" applyNumberFormat="1" applyFont="1" applyFill="1" applyBorder="1" applyAlignment="1">
      <alignment horizontal="center" vertical="top" wrapText="1"/>
      <protection/>
    </xf>
    <xf numFmtId="0" fontId="5" fillId="6" borderId="16" xfId="52" applyFont="1" applyFill="1" applyBorder="1" applyAlignment="1">
      <alignment horizontal="justify" vertical="top" wrapText="1"/>
      <protection/>
    </xf>
    <xf numFmtId="0" fontId="11" fillId="6" borderId="16" xfId="52" applyFont="1" applyFill="1" applyBorder="1" applyAlignment="1" applyProtection="1">
      <alignment horizontal="center" vertical="center" wrapText="1"/>
      <protection locked="0"/>
    </xf>
    <xf numFmtId="0" fontId="45" fillId="6" borderId="16" xfId="52" applyFont="1" applyFill="1" applyBorder="1" applyAlignment="1" applyProtection="1">
      <alignment horizontal="center" vertical="center"/>
      <protection locked="0"/>
    </xf>
    <xf numFmtId="164" fontId="45" fillId="6" borderId="17" xfId="52" applyNumberFormat="1" applyFont="1" applyFill="1" applyBorder="1" applyAlignment="1">
      <alignment horizontal="center" vertical="center" wrapText="1"/>
      <protection/>
    </xf>
    <xf numFmtId="49" fontId="62" fillId="0" borderId="14" xfId="52" applyNumberFormat="1" applyFont="1" applyFill="1" applyBorder="1" applyAlignment="1">
      <alignment horizontal="center" vertical="top" wrapText="1"/>
      <protection/>
    </xf>
    <xf numFmtId="49" fontId="64" fillId="0" borderId="14" xfId="52" applyNumberFormat="1" applyFont="1" applyFill="1" applyBorder="1" applyAlignment="1">
      <alignment horizontal="center" vertical="top" wrapText="1"/>
      <protection/>
    </xf>
    <xf numFmtId="0" fontId="5" fillId="0" borderId="12" xfId="52" applyFont="1" applyBorder="1" applyAlignment="1">
      <alignment horizontal="justify" vertical="top" wrapText="1"/>
      <protection/>
    </xf>
    <xf numFmtId="0" fontId="45" fillId="0" borderId="12" xfId="52" applyFont="1" applyFill="1" applyBorder="1" applyAlignment="1">
      <alignment horizontal="center" vertical="center" wrapText="1"/>
      <protection/>
    </xf>
    <xf numFmtId="0" fontId="5" fillId="6" borderId="15" xfId="52" applyFont="1" applyFill="1" applyBorder="1" applyAlignment="1">
      <alignment horizontal="center" vertical="top" wrapText="1"/>
      <protection/>
    </xf>
    <xf numFmtId="0" fontId="5" fillId="6" borderId="15" xfId="52" applyFont="1" applyFill="1" applyBorder="1" applyAlignment="1">
      <alignment horizontal="justify" vertical="top" wrapText="1"/>
      <protection/>
    </xf>
    <xf numFmtId="0" fontId="45" fillId="6" borderId="15" xfId="52" applyFont="1" applyFill="1" applyBorder="1" applyAlignment="1">
      <alignment horizontal="center" vertical="center" wrapText="1"/>
      <protection/>
    </xf>
    <xf numFmtId="0" fontId="45" fillId="6" borderId="17" xfId="52" applyFont="1" applyFill="1" applyBorder="1" applyAlignment="1" applyProtection="1">
      <alignment horizontal="center" vertical="center"/>
      <protection locked="0"/>
    </xf>
    <xf numFmtId="164" fontId="45" fillId="6" borderId="15" xfId="52" applyNumberFormat="1" applyFont="1" applyFill="1" applyBorder="1" applyAlignment="1">
      <alignment horizontal="center" vertical="center" wrapText="1"/>
      <protection/>
    </xf>
    <xf numFmtId="0" fontId="5" fillId="12" borderId="16" xfId="52" applyFont="1" applyFill="1" applyBorder="1" applyAlignment="1">
      <alignment horizontal="center" vertical="top" wrapText="1"/>
      <protection/>
    </xf>
    <xf numFmtId="0" fontId="5" fillId="12" borderId="16" xfId="52" applyFont="1" applyFill="1" applyBorder="1" applyAlignment="1">
      <alignment horizontal="justify" vertical="top" wrapText="1"/>
      <protection/>
    </xf>
    <xf numFmtId="0" fontId="45" fillId="12" borderId="16" xfId="52" applyFont="1" applyFill="1" applyBorder="1" applyAlignment="1">
      <alignment horizontal="center" vertical="center" wrapText="1"/>
      <protection/>
    </xf>
    <xf numFmtId="0" fontId="45" fillId="12" borderId="16" xfId="52" applyFont="1" applyFill="1" applyBorder="1" applyAlignment="1" applyProtection="1">
      <alignment horizontal="center" vertical="center"/>
      <protection locked="0"/>
    </xf>
    <xf numFmtId="164" fontId="45" fillId="12" borderId="16" xfId="52" applyNumberFormat="1" applyFont="1" applyFill="1" applyBorder="1" applyAlignment="1">
      <alignment horizontal="center" vertical="center" wrapText="1"/>
      <protection/>
    </xf>
    <xf numFmtId="164" fontId="45" fillId="0" borderId="31" xfId="52" applyNumberFormat="1" applyFont="1" applyFill="1" applyBorder="1" applyAlignment="1">
      <alignment horizontal="center" vertical="center" wrapText="1"/>
      <protection/>
    </xf>
    <xf numFmtId="0" fontId="5" fillId="6" borderId="17" xfId="52" applyFont="1" applyFill="1" applyBorder="1" applyAlignment="1">
      <alignment horizontal="center" vertical="top" wrapText="1"/>
      <protection/>
    </xf>
    <xf numFmtId="0" fontId="5" fillId="6" borderId="17" xfId="52" applyFont="1" applyFill="1" applyBorder="1" applyAlignment="1">
      <alignment horizontal="justify" vertical="top" wrapText="1"/>
      <protection/>
    </xf>
    <xf numFmtId="0" fontId="11" fillId="6" borderId="17" xfId="52" applyFont="1" applyFill="1" applyBorder="1" applyAlignment="1" applyProtection="1">
      <alignment horizontal="center" vertical="center" wrapText="1"/>
      <protection locked="0"/>
    </xf>
    <xf numFmtId="164" fontId="4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top" wrapText="1"/>
      <protection/>
    </xf>
    <xf numFmtId="0" fontId="5" fillId="6" borderId="17" xfId="52" applyFont="1" applyFill="1" applyBorder="1" applyAlignment="1">
      <alignment horizontal="center" vertical="top" wrapText="1"/>
      <protection/>
    </xf>
    <xf numFmtId="0" fontId="5" fillId="10" borderId="15" xfId="52" applyFont="1" applyFill="1" applyBorder="1" applyAlignment="1">
      <alignment horizontal="center" vertical="top" wrapText="1"/>
      <protection/>
    </xf>
    <xf numFmtId="0" fontId="5" fillId="10" borderId="15" xfId="52" applyFont="1" applyFill="1" applyBorder="1" applyAlignment="1">
      <alignment horizontal="justify" vertical="top" wrapText="1"/>
      <protection/>
    </xf>
    <xf numFmtId="0" fontId="45" fillId="10" borderId="15" xfId="52" applyFont="1" applyFill="1" applyBorder="1" applyAlignment="1">
      <alignment horizontal="center" vertical="center" wrapText="1"/>
      <protection/>
    </xf>
    <xf numFmtId="0" fontId="45" fillId="10" borderId="15" xfId="52" applyFont="1" applyFill="1" applyBorder="1" applyAlignment="1" applyProtection="1">
      <alignment horizontal="center" vertical="center"/>
      <protection locked="0"/>
    </xf>
    <xf numFmtId="164" fontId="45" fillId="10" borderId="17" xfId="52" applyNumberFormat="1" applyFont="1" applyFill="1" applyBorder="1" applyAlignment="1">
      <alignment horizontal="center" vertical="center" wrapText="1"/>
      <protection/>
    </xf>
    <xf numFmtId="0" fontId="5" fillId="16" borderId="16" xfId="52" applyFont="1" applyFill="1" applyBorder="1" applyAlignment="1">
      <alignment horizontal="center" vertical="top" wrapText="1"/>
      <protection/>
    </xf>
    <xf numFmtId="0" fontId="5" fillId="16" borderId="16" xfId="52" applyFont="1" applyFill="1" applyBorder="1" applyAlignment="1">
      <alignment horizontal="justify" vertical="top" wrapText="1"/>
      <protection/>
    </xf>
    <xf numFmtId="0" fontId="45" fillId="16" borderId="16" xfId="52" applyFont="1" applyFill="1" applyBorder="1" applyAlignment="1" applyProtection="1">
      <alignment horizontal="center" vertical="center" wrapText="1"/>
      <protection locked="0"/>
    </xf>
    <xf numFmtId="0" fontId="45" fillId="16" borderId="16" xfId="52" applyFont="1" applyFill="1" applyBorder="1" applyAlignment="1" applyProtection="1">
      <alignment horizontal="center" vertical="center"/>
      <protection locked="0"/>
    </xf>
    <xf numFmtId="164" fontId="45" fillId="16" borderId="16" xfId="52" applyNumberFormat="1" applyFont="1" applyFill="1" applyBorder="1" applyAlignment="1">
      <alignment horizontal="center" vertical="center" wrapText="1"/>
      <protection/>
    </xf>
    <xf numFmtId="49" fontId="62" fillId="0" borderId="14" xfId="0" applyNumberFormat="1" applyFont="1" applyFill="1" applyBorder="1" applyAlignment="1">
      <alignment horizontal="center" vertical="top" wrapText="1"/>
    </xf>
    <xf numFmtId="49" fontId="62" fillId="6" borderId="16" xfId="0" applyNumberFormat="1" applyFont="1" applyFill="1" applyBorder="1" applyAlignment="1">
      <alignment horizontal="center" vertical="top" wrapText="1"/>
    </xf>
    <xf numFmtId="49" fontId="62" fillId="0" borderId="15" xfId="0" applyNumberFormat="1" applyFont="1" applyFill="1" applyBorder="1" applyAlignment="1">
      <alignment horizontal="center" vertical="top" wrapText="1"/>
    </xf>
    <xf numFmtId="49" fontId="62" fillId="6" borderId="14" xfId="0" applyNumberFormat="1" applyFont="1" applyFill="1" applyBorder="1" applyAlignment="1">
      <alignment horizontal="center" vertical="top" wrapText="1"/>
    </xf>
    <xf numFmtId="49" fontId="62" fillId="12" borderId="10" xfId="0" applyNumberFormat="1" applyFont="1" applyFill="1" applyBorder="1" applyAlignment="1">
      <alignment horizontal="center" vertical="top" wrapText="1"/>
    </xf>
    <xf numFmtId="49" fontId="62" fillId="10" borderId="10" xfId="0" applyNumberFormat="1" applyFont="1" applyFill="1" applyBorder="1" applyAlignment="1">
      <alignment horizontal="center" vertical="top" wrapText="1"/>
    </xf>
    <xf numFmtId="49" fontId="62" fillId="16" borderId="15" xfId="0" applyNumberFormat="1" applyFont="1" applyFill="1" applyBorder="1" applyAlignment="1">
      <alignment horizontal="center" vertical="top" wrapText="1"/>
    </xf>
    <xf numFmtId="0" fontId="62" fillId="0" borderId="10" xfId="52" applyFont="1" applyBorder="1" applyAlignment="1" applyProtection="1">
      <alignment horizontal="center" vertical="center"/>
      <protection locked="0"/>
    </xf>
    <xf numFmtId="0" fontId="75" fillId="0" borderId="0" xfId="0" applyFont="1" applyAlignment="1">
      <alignment/>
    </xf>
    <xf numFmtId="0" fontId="75" fillId="0" borderId="0" xfId="0" applyFont="1" applyAlignment="1">
      <alignment wrapText="1"/>
    </xf>
    <xf numFmtId="49" fontId="62" fillId="0" borderId="15" xfId="52" applyNumberFormat="1" applyFont="1" applyFill="1" applyBorder="1" applyAlignment="1">
      <alignment horizontal="center" vertical="center" wrapText="1"/>
      <protection/>
    </xf>
    <xf numFmtId="0" fontId="45" fillId="0" borderId="15" xfId="52" applyFont="1" applyBorder="1" applyAlignment="1" applyProtection="1">
      <alignment horizontal="center" vertical="center" wrapText="1"/>
      <protection locked="0"/>
    </xf>
    <xf numFmtId="1" fontId="53" fillId="0" borderId="15" xfId="52" applyNumberFormat="1" applyFont="1" applyFill="1" applyBorder="1" applyAlignment="1" applyProtection="1">
      <alignment horizontal="center" vertical="center"/>
      <protection/>
    </xf>
    <xf numFmtId="164" fontId="53" fillId="0" borderId="15" xfId="52" applyNumberFormat="1" applyFont="1" applyFill="1" applyBorder="1" applyAlignment="1" applyProtection="1">
      <alignment horizontal="center" vertical="center"/>
      <protection/>
    </xf>
    <xf numFmtId="0" fontId="3" fillId="0" borderId="15" xfId="52" applyFont="1" applyBorder="1" applyAlignment="1">
      <alignment horizontal="justify" vertical="center" wrapText="1"/>
      <protection/>
    </xf>
    <xf numFmtId="164" fontId="45" fillId="0" borderId="22" xfId="52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justify" vertical="top" wrapText="1"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quotePrefix="1">
      <alignment horizontal="center" vertical="center"/>
    </xf>
    <xf numFmtId="0" fontId="45" fillId="0" borderId="0" xfId="0" applyFont="1" applyFill="1" applyBorder="1" applyAlignment="1" applyProtection="1">
      <alignment horizontal="right" wrapText="1"/>
      <protection locked="0"/>
    </xf>
    <xf numFmtId="0" fontId="69" fillId="0" borderId="0" xfId="0" applyFont="1" applyBorder="1" applyAlignment="1">
      <alignment horizontal="center" wrapText="1"/>
    </xf>
    <xf numFmtId="0" fontId="76" fillId="0" borderId="32" xfId="0" applyFont="1" applyBorder="1" applyAlignment="1" applyProtection="1">
      <alignment horizontal="center" vertical="center"/>
      <protection locked="0"/>
    </xf>
    <xf numFmtId="0" fontId="76" fillId="0" borderId="33" xfId="0" applyFont="1" applyBorder="1" applyAlignment="1" applyProtection="1">
      <alignment horizontal="center" vertical="center"/>
      <protection locked="0"/>
    </xf>
    <xf numFmtId="0" fontId="76" fillId="0" borderId="34" xfId="0" applyFont="1" applyBorder="1" applyAlignment="1" applyProtection="1">
      <alignment horizontal="center" vertical="center"/>
      <protection locked="0"/>
    </xf>
    <xf numFmtId="49" fontId="76" fillId="0" borderId="35" xfId="0" applyNumberFormat="1" applyFont="1" applyBorder="1" applyAlignment="1" applyProtection="1">
      <alignment horizontal="center" vertical="center" wrapText="1"/>
      <protection locked="0"/>
    </xf>
    <xf numFmtId="49" fontId="76" fillId="0" borderId="24" xfId="0" applyNumberFormat="1" applyFont="1" applyBorder="1" applyAlignment="1" applyProtection="1">
      <alignment horizontal="center" vertical="center" wrapText="1"/>
      <protection locked="0"/>
    </xf>
    <xf numFmtId="49" fontId="76" fillId="0" borderId="36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top"/>
      <protection locked="0"/>
    </xf>
    <xf numFmtId="0" fontId="45" fillId="0" borderId="0" xfId="0" applyFont="1" applyBorder="1" applyAlignment="1" applyProtection="1">
      <alignment horizontal="right" vertical="top" wrapText="1"/>
      <protection locked="0"/>
    </xf>
    <xf numFmtId="0" fontId="77" fillId="0" borderId="37" xfId="0" applyFont="1" applyBorder="1" applyAlignment="1" applyProtection="1">
      <alignment horizontal="center" vertical="center"/>
      <protection locked="0"/>
    </xf>
    <xf numFmtId="0" fontId="77" fillId="0" borderId="38" xfId="0" applyFont="1" applyBorder="1" applyAlignment="1" applyProtection="1">
      <alignment horizontal="center" vertical="center"/>
      <protection locked="0"/>
    </xf>
    <xf numFmtId="0" fontId="77" fillId="0" borderId="39" xfId="0" applyFont="1" applyBorder="1" applyAlignment="1" applyProtection="1">
      <alignment horizontal="center" vertical="center"/>
      <protection locked="0"/>
    </xf>
    <xf numFmtId="0" fontId="69" fillId="0" borderId="37" xfId="0" applyFont="1" applyBorder="1" applyAlignment="1" applyProtection="1">
      <alignment horizontal="left" vertical="top" wrapText="1"/>
      <protection locked="0"/>
    </xf>
    <xf numFmtId="0" fontId="69" fillId="0" borderId="38" xfId="0" applyFont="1" applyBorder="1" applyAlignment="1" applyProtection="1">
      <alignment horizontal="left" vertical="top" wrapText="1"/>
      <protection locked="0"/>
    </xf>
    <xf numFmtId="0" fontId="69" fillId="0" borderId="39" xfId="0" applyFont="1" applyBorder="1" applyAlignment="1" applyProtection="1">
      <alignment horizontal="left" vertical="top" wrapText="1"/>
      <protection locked="0"/>
    </xf>
    <xf numFmtId="0" fontId="69" fillId="0" borderId="40" xfId="0" applyFont="1" applyBorder="1" applyAlignment="1" applyProtection="1">
      <alignment horizontal="left" vertical="top" wrapText="1"/>
      <protection locked="0"/>
    </xf>
    <xf numFmtId="0" fontId="69" fillId="0" borderId="0" xfId="0" applyFont="1" applyBorder="1" applyAlignment="1" applyProtection="1">
      <alignment horizontal="left" vertical="top" wrapText="1"/>
      <protection locked="0"/>
    </xf>
    <xf numFmtId="0" fontId="69" fillId="0" borderId="41" xfId="0" applyFont="1" applyBorder="1" applyAlignment="1" applyProtection="1">
      <alignment horizontal="left" vertical="top" wrapText="1"/>
      <protection locked="0"/>
    </xf>
    <xf numFmtId="0" fontId="69" fillId="0" borderId="42" xfId="0" applyFont="1" applyBorder="1" applyAlignment="1" applyProtection="1">
      <alignment horizontal="left" vertical="top" wrapText="1"/>
      <protection locked="0"/>
    </xf>
    <xf numFmtId="0" fontId="69" fillId="0" borderId="24" xfId="0" applyFont="1" applyBorder="1" applyAlignment="1" applyProtection="1">
      <alignment horizontal="left" vertical="top" wrapText="1"/>
      <protection locked="0"/>
    </xf>
    <xf numFmtId="0" fontId="69" fillId="0" borderId="36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72"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ill>
        <patternFill>
          <bgColor rgb="FFFF3399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name val="Cambria"/>
        <color rgb="FFC00000"/>
      </font>
      <fill>
        <patternFill>
          <bgColor rgb="FFFDBFE8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DBFE8"/>
        </patternFill>
      </fill>
    </dxf>
    <dxf>
      <font>
        <strike val="0"/>
        <color rgb="FFC00000"/>
      </font>
      <fill>
        <patternFill>
          <bgColor rgb="FFFDBFE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rgb="FF006600"/>
      </font>
      <fill>
        <patternFill>
          <bgColor rgb="FFC4E59F"/>
        </patternFill>
      </fill>
    </dxf>
    <dxf>
      <font>
        <strike/>
        <color rgb="FFC00000"/>
      </font>
      <fill>
        <patternFill>
          <bgColor rgb="FFFDBFE8"/>
        </patternFill>
      </fill>
    </dxf>
    <dxf>
      <font>
        <strike/>
        <color rgb="FFC00000"/>
      </font>
      <fill>
        <patternFill>
          <bgColor rgb="FFFDBFE8"/>
        </patternFill>
      </fill>
    </dxf>
    <dxf>
      <font>
        <strike/>
        <color rgb="FFC00000"/>
      </font>
      <fill>
        <patternFill>
          <bgColor rgb="FFFDBFE8"/>
        </patternFill>
      </fill>
    </dxf>
    <dxf>
      <font>
        <strike/>
        <color rgb="FFC00000"/>
      </font>
      <fill>
        <patternFill>
          <bgColor rgb="FFFDBFE8"/>
        </patternFill>
      </fill>
    </dxf>
    <dxf>
      <font>
        <strike val="0"/>
        <color rgb="FFC00000"/>
      </font>
      <fill>
        <patternFill>
          <bgColor rgb="FFFDBFE8"/>
        </patternFill>
      </fill>
    </dxf>
    <dxf>
      <font>
        <strike val="0"/>
        <color rgb="FFC00000"/>
      </font>
      <fill>
        <patternFill>
          <bgColor rgb="FFFDBFE8"/>
        </patternFill>
      </fill>
      <border/>
    </dxf>
    <dxf>
      <font>
        <strike/>
        <color rgb="FFC00000"/>
      </font>
      <fill>
        <patternFill>
          <bgColor rgb="FFFDBFE8"/>
        </patternFill>
      </fill>
      <border/>
    </dxf>
    <dxf>
      <font>
        <color rgb="FF006600"/>
      </font>
      <fill>
        <patternFill>
          <bgColor rgb="FFC4E59F"/>
        </patternFill>
      </fill>
      <border/>
    </dxf>
    <dxf>
      <font>
        <color theme="9" tint="-0.4999699890613556"/>
      </font>
      <fill>
        <patternFill>
          <bgColor rgb="FFFFFF9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fill>
        <patternFill>
          <bgColor rgb="FFFFCCFF"/>
        </patternFill>
      </fill>
      <border/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421875" style="117" customWidth="1"/>
    <col min="2" max="2" width="78.8515625" style="114" customWidth="1"/>
    <col min="3" max="3" width="10.7109375" style="116" customWidth="1"/>
    <col min="4" max="4" width="14.00390625" style="115" customWidth="1"/>
    <col min="5" max="5" width="14.00390625" style="114" customWidth="1"/>
    <col min="6" max="6" width="11.7109375" style="195" customWidth="1"/>
    <col min="7" max="16384" width="9.140625" style="114" customWidth="1"/>
  </cols>
  <sheetData>
    <row r="1" spans="1:15" ht="47.25" customHeight="1">
      <c r="A1" s="181"/>
      <c r="B1" s="219" t="s">
        <v>517</v>
      </c>
      <c r="C1" s="389" t="s">
        <v>749</v>
      </c>
      <c r="D1" s="389"/>
      <c r="E1" s="389"/>
      <c r="G1" s="391" t="s">
        <v>516</v>
      </c>
      <c r="H1" s="392"/>
      <c r="I1" s="392"/>
      <c r="J1" s="392"/>
      <c r="K1" s="392"/>
      <c r="L1" s="392"/>
      <c r="M1" s="392"/>
      <c r="N1" s="392"/>
      <c r="O1" s="393"/>
    </row>
    <row r="2" spans="1:15" s="179" customFormat="1" ht="51.75" customHeight="1" thickBot="1">
      <c r="A2" s="293"/>
      <c r="B2" s="183"/>
      <c r="C2" s="397" t="s">
        <v>805</v>
      </c>
      <c r="D2" s="397"/>
      <c r="E2" s="397"/>
      <c r="F2" s="278"/>
      <c r="G2" s="182">
        <v>101</v>
      </c>
      <c r="H2" s="394" t="s">
        <v>515</v>
      </c>
      <c r="I2" s="395"/>
      <c r="J2" s="395"/>
      <c r="K2" s="395"/>
      <c r="L2" s="395"/>
      <c r="M2" s="395"/>
      <c r="N2" s="395"/>
      <c r="O2" s="396"/>
    </row>
    <row r="3" spans="1:11" ht="51" customHeight="1">
      <c r="A3" s="294"/>
      <c r="B3" s="239" t="s">
        <v>710</v>
      </c>
      <c r="C3" s="195"/>
      <c r="D3" s="310" t="s">
        <v>511</v>
      </c>
      <c r="E3" s="311" t="s">
        <v>754</v>
      </c>
      <c r="G3" s="390" t="s">
        <v>520</v>
      </c>
      <c r="H3" s="390"/>
      <c r="I3" s="390"/>
      <c r="J3" s="390"/>
      <c r="K3" s="390"/>
    </row>
    <row r="4" spans="1:11" s="179" customFormat="1" ht="15">
      <c r="A4" s="294"/>
      <c r="D4" s="312" t="s">
        <v>753</v>
      </c>
      <c r="E4" s="313" t="str">
        <f>D4</f>
        <v>Статус ОУ</v>
      </c>
      <c r="F4" s="278"/>
      <c r="G4" s="390"/>
      <c r="H4" s="390"/>
      <c r="I4" s="390"/>
      <c r="J4" s="390"/>
      <c r="K4" s="390"/>
    </row>
    <row r="5" spans="1:11" s="179" customFormat="1" ht="31.5" customHeight="1" thickBot="1">
      <c r="A5" s="295"/>
      <c r="B5" s="180" t="s">
        <v>514</v>
      </c>
      <c r="C5" s="240"/>
      <c r="D5" s="312" t="s">
        <v>271</v>
      </c>
      <c r="E5" s="313" t="str">
        <f>D5</f>
        <v>Наименование ОУ</v>
      </c>
      <c r="F5" s="278"/>
      <c r="G5" s="390"/>
      <c r="H5" s="390"/>
      <c r="I5" s="390"/>
      <c r="J5" s="390"/>
      <c r="K5" s="390"/>
    </row>
    <row r="6" spans="1:6" s="160" customFormat="1" ht="42" customHeight="1" thickBot="1">
      <c r="A6" s="296" t="s">
        <v>513</v>
      </c>
      <c r="B6" s="245" t="s">
        <v>512</v>
      </c>
      <c r="C6" s="309" t="s">
        <v>299</v>
      </c>
      <c r="D6" s="314" t="s">
        <v>272</v>
      </c>
      <c r="E6" s="315" t="str">
        <f>D6</f>
        <v>Код ОУ</v>
      </c>
      <c r="F6" s="278"/>
    </row>
    <row r="7" spans="1:6" s="160" customFormat="1" ht="19.5" customHeight="1">
      <c r="A7" s="241"/>
      <c r="B7" s="242" t="s">
        <v>510</v>
      </c>
      <c r="C7" s="243"/>
      <c r="D7" s="243"/>
      <c r="E7" s="244"/>
      <c r="F7" s="280"/>
    </row>
    <row r="8" spans="1:5" s="318" customFormat="1" ht="25.5" customHeight="1" thickBot="1">
      <c r="A8" s="380" t="s">
        <v>536</v>
      </c>
      <c r="B8" s="384" t="s">
        <v>757</v>
      </c>
      <c r="C8" s="381" t="s">
        <v>127</v>
      </c>
      <c r="D8" s="382">
        <f>SUM(D9:D12)</f>
        <v>0</v>
      </c>
      <c r="E8" s="383">
        <f>SUM(E13,E23,E34,E44)</f>
        <v>0</v>
      </c>
    </row>
    <row r="9" spans="1:5" ht="41.25" customHeight="1">
      <c r="A9" s="339" t="s">
        <v>537</v>
      </c>
      <c r="B9" s="330" t="s">
        <v>758</v>
      </c>
      <c r="C9" s="321" t="s">
        <v>127</v>
      </c>
      <c r="D9" s="332"/>
      <c r="E9" s="357">
        <f>IF($D$8&gt;0,D9/$D$8*100,)</f>
        <v>0</v>
      </c>
    </row>
    <row r="10" spans="1:5" ht="48" customHeight="1">
      <c r="A10" s="319" t="s">
        <v>538</v>
      </c>
      <c r="B10" s="320" t="s">
        <v>759</v>
      </c>
      <c r="C10" s="324" t="s">
        <v>127</v>
      </c>
      <c r="D10" s="322"/>
      <c r="E10" s="323">
        <f>IF($D$8&gt;0,D10/$D$8*100,)</f>
        <v>0</v>
      </c>
    </row>
    <row r="11" spans="1:5" ht="48" customHeight="1">
      <c r="A11" s="319" t="s">
        <v>539</v>
      </c>
      <c r="B11" s="320" t="s">
        <v>760</v>
      </c>
      <c r="C11" s="324" t="s">
        <v>127</v>
      </c>
      <c r="D11" s="322"/>
      <c r="E11" s="323">
        <f>IF($D$8&gt;0,D11/$D$8*100,)</f>
        <v>0</v>
      </c>
    </row>
    <row r="12" spans="1:5" ht="48" customHeight="1" thickBot="1">
      <c r="A12" s="333" t="s">
        <v>540</v>
      </c>
      <c r="B12" s="325" t="s">
        <v>761</v>
      </c>
      <c r="C12" s="326" t="s">
        <v>127</v>
      </c>
      <c r="D12" s="327"/>
      <c r="E12" s="323">
        <f>IF($D$8&gt;0,D12/$D$8*100,)</f>
        <v>0</v>
      </c>
    </row>
    <row r="13" spans="1:5" s="318" customFormat="1" ht="36.75" customHeight="1">
      <c r="A13" s="339" t="s">
        <v>541</v>
      </c>
      <c r="B13" s="316" t="s">
        <v>762</v>
      </c>
      <c r="C13" s="317" t="s">
        <v>127</v>
      </c>
      <c r="D13" s="328">
        <f>SUM(D14:D17)</f>
        <v>0</v>
      </c>
      <c r="E13" s="329">
        <f>IF($D$8&gt;0,D13/$D$8*100,)</f>
        <v>0</v>
      </c>
    </row>
    <row r="14" spans="1:5" ht="48" customHeight="1">
      <c r="A14" s="319" t="s">
        <v>542</v>
      </c>
      <c r="B14" s="330" t="s">
        <v>524</v>
      </c>
      <c r="C14" s="331" t="s">
        <v>127</v>
      </c>
      <c r="D14" s="332"/>
      <c r="E14" s="323">
        <f>IF($D$13&gt;0,D14/$D$13*100,)</f>
        <v>0</v>
      </c>
    </row>
    <row r="15" spans="1:5" ht="42.75" customHeight="1">
      <c r="A15" s="319" t="s">
        <v>543</v>
      </c>
      <c r="B15" s="320" t="s">
        <v>525</v>
      </c>
      <c r="C15" s="324" t="s">
        <v>127</v>
      </c>
      <c r="D15" s="322"/>
      <c r="E15" s="323">
        <f>IF($D$13&gt;0,D15/$D$13*100,)</f>
        <v>0</v>
      </c>
    </row>
    <row r="16" spans="1:5" ht="48" customHeight="1">
      <c r="A16" s="319" t="s">
        <v>544</v>
      </c>
      <c r="B16" s="320" t="s">
        <v>526</v>
      </c>
      <c r="C16" s="324" t="s">
        <v>127</v>
      </c>
      <c r="D16" s="322"/>
      <c r="E16" s="323">
        <f>IF($D$13&gt;0,D16/$D$13*100,)</f>
        <v>0</v>
      </c>
    </row>
    <row r="17" spans="1:5" ht="48" customHeight="1" thickBot="1">
      <c r="A17" s="333" t="s">
        <v>545</v>
      </c>
      <c r="B17" s="325" t="s">
        <v>527</v>
      </c>
      <c r="C17" s="326" t="s">
        <v>127</v>
      </c>
      <c r="D17" s="327"/>
      <c r="E17" s="323">
        <f>IF($D$13&gt;0,D17/$D$13*100,)</f>
        <v>0</v>
      </c>
    </row>
    <row r="18" spans="1:5" ht="38.25" customHeight="1" thickBot="1">
      <c r="A18" s="334" t="s">
        <v>546</v>
      </c>
      <c r="B18" s="335" t="s">
        <v>763</v>
      </c>
      <c r="C18" s="336" t="s">
        <v>127</v>
      </c>
      <c r="D18" s="337"/>
      <c r="E18" s="347">
        <f>IF(D13&gt;0,D18/D13*100,)</f>
        <v>0</v>
      </c>
    </row>
    <row r="19" spans="1:5" ht="31.5">
      <c r="A19" s="339" t="s">
        <v>547</v>
      </c>
      <c r="B19" s="330" t="s">
        <v>764</v>
      </c>
      <c r="C19" s="324" t="s">
        <v>127</v>
      </c>
      <c r="D19" s="332"/>
      <c r="E19" s="323">
        <f>IF($D$8&gt;0,D19/$D$8*100,)</f>
        <v>0</v>
      </c>
    </row>
    <row r="20" spans="1:5" ht="31.5">
      <c r="A20" s="339" t="s">
        <v>548</v>
      </c>
      <c r="B20" s="320" t="s">
        <v>765</v>
      </c>
      <c r="C20" s="324" t="s">
        <v>127</v>
      </c>
      <c r="D20" s="322"/>
      <c r="E20" s="323">
        <f>IF($D$8&gt;0,D20/$D$8*100,)</f>
        <v>0</v>
      </c>
    </row>
    <row r="21" spans="1:5" ht="48" customHeight="1">
      <c r="A21" s="339" t="s">
        <v>549</v>
      </c>
      <c r="B21" s="320" t="s">
        <v>766</v>
      </c>
      <c r="C21" s="324" t="s">
        <v>127</v>
      </c>
      <c r="D21" s="322"/>
      <c r="E21" s="323">
        <f>IF($D$8&gt;0,D21/$D$8*100,)</f>
        <v>0</v>
      </c>
    </row>
    <row r="22" spans="1:5" ht="48" customHeight="1" thickBot="1">
      <c r="A22" s="333" t="s">
        <v>550</v>
      </c>
      <c r="B22" s="325" t="s">
        <v>767</v>
      </c>
      <c r="C22" s="326" t="s">
        <v>127</v>
      </c>
      <c r="D22" s="327"/>
      <c r="E22" s="323">
        <f>IF($D$8&gt;0,D22/$D$8*100,)</f>
        <v>0</v>
      </c>
    </row>
    <row r="23" spans="1:5" s="318" customFormat="1" ht="36.75" customHeight="1">
      <c r="A23" s="340" t="s">
        <v>551</v>
      </c>
      <c r="B23" s="316" t="s">
        <v>768</v>
      </c>
      <c r="C23" s="317" t="s">
        <v>127</v>
      </c>
      <c r="D23" s="328">
        <f>SUM(D24:D27)</f>
        <v>0</v>
      </c>
      <c r="E23" s="329">
        <f>IF($D$8&gt;0,D23/$D$8*100,)</f>
        <v>0</v>
      </c>
    </row>
    <row r="24" spans="1:5" ht="39" customHeight="1">
      <c r="A24" s="339" t="s">
        <v>552</v>
      </c>
      <c r="B24" s="330" t="s">
        <v>528</v>
      </c>
      <c r="C24" s="331" t="s">
        <v>127</v>
      </c>
      <c r="D24" s="332"/>
      <c r="E24" s="323">
        <f>IF($D$23&gt;0,D24/$D$23*100,)</f>
        <v>0</v>
      </c>
    </row>
    <row r="25" spans="1:5" ht="39" customHeight="1">
      <c r="A25" s="339" t="s">
        <v>553</v>
      </c>
      <c r="B25" s="320" t="s">
        <v>529</v>
      </c>
      <c r="C25" s="324" t="s">
        <v>127</v>
      </c>
      <c r="D25" s="322"/>
      <c r="E25" s="323">
        <f>IF($D$23&gt;0,D25/$D$23*100,)</f>
        <v>0</v>
      </c>
    </row>
    <row r="26" spans="1:5" ht="39" customHeight="1">
      <c r="A26" s="339" t="s">
        <v>554</v>
      </c>
      <c r="B26" s="320" t="s">
        <v>530</v>
      </c>
      <c r="C26" s="324" t="s">
        <v>127</v>
      </c>
      <c r="D26" s="322"/>
      <c r="E26" s="323">
        <f>IF($D$23&gt;0,D26/$D$23*100,)</f>
        <v>0</v>
      </c>
    </row>
    <row r="27" spans="1:5" ht="31.5">
      <c r="A27" s="339" t="s">
        <v>555</v>
      </c>
      <c r="B27" s="341" t="s">
        <v>531</v>
      </c>
      <c r="C27" s="342" t="s">
        <v>127</v>
      </c>
      <c r="D27" s="322"/>
      <c r="E27" s="323">
        <f>IF($D$23&gt;0,D27/$D$23*100,)</f>
        <v>0</v>
      </c>
    </row>
    <row r="28" spans="1:5" ht="37.5" customHeight="1" thickBot="1">
      <c r="A28" s="343" t="s">
        <v>556</v>
      </c>
      <c r="B28" s="344" t="s">
        <v>799</v>
      </c>
      <c r="C28" s="345" t="s">
        <v>127</v>
      </c>
      <c r="D28" s="346"/>
      <c r="E28" s="347">
        <f>IF(D23&gt;0,D28/D23*100,)</f>
        <v>0</v>
      </c>
    </row>
    <row r="29" spans="1:5" ht="38.25" customHeight="1" thickBot="1">
      <c r="A29" s="348" t="s">
        <v>557</v>
      </c>
      <c r="B29" s="349" t="s">
        <v>798</v>
      </c>
      <c r="C29" s="350" t="s">
        <v>127</v>
      </c>
      <c r="D29" s="351"/>
      <c r="E29" s="352">
        <f>IF(OR(D13&gt;0,D23&gt;0),D29/(D13+D23)*100,)</f>
        <v>0</v>
      </c>
    </row>
    <row r="30" spans="1:5" ht="48" customHeight="1" thickBot="1">
      <c r="A30" s="339" t="s">
        <v>558</v>
      </c>
      <c r="B30" s="330" t="s">
        <v>769</v>
      </c>
      <c r="C30" s="321" t="s">
        <v>127</v>
      </c>
      <c r="D30" s="332"/>
      <c r="E30" s="353">
        <f>IF($D$8&gt;0,D30/$D$8*100,)</f>
        <v>0</v>
      </c>
    </row>
    <row r="31" spans="1:5" ht="48" customHeight="1" thickBot="1">
      <c r="A31" s="339" t="s">
        <v>559</v>
      </c>
      <c r="B31" s="320" t="s">
        <v>770</v>
      </c>
      <c r="C31" s="324" t="s">
        <v>127</v>
      </c>
      <c r="D31" s="322"/>
      <c r="E31" s="353">
        <f>IF($D$8&gt;0,D31/$D$8*100,)</f>
        <v>0</v>
      </c>
    </row>
    <row r="32" spans="1:5" ht="48" customHeight="1" thickBot="1">
      <c r="A32" s="339" t="s">
        <v>560</v>
      </c>
      <c r="B32" s="320" t="s">
        <v>771</v>
      </c>
      <c r="C32" s="324" t="s">
        <v>127</v>
      </c>
      <c r="D32" s="322"/>
      <c r="E32" s="353">
        <f>IF($D$8&gt;0,D32/$D$8*100,)</f>
        <v>0</v>
      </c>
    </row>
    <row r="33" spans="1:5" ht="48" customHeight="1" thickBot="1">
      <c r="A33" s="333" t="s">
        <v>561</v>
      </c>
      <c r="B33" s="325" t="s">
        <v>772</v>
      </c>
      <c r="C33" s="326" t="s">
        <v>127</v>
      </c>
      <c r="D33" s="327"/>
      <c r="E33" s="353">
        <f>IF($D$8&gt;0,D33/$D$8*100,)</f>
        <v>0</v>
      </c>
    </row>
    <row r="34" spans="1:5" s="318" customFormat="1" ht="36.75" customHeight="1">
      <c r="A34" s="340" t="s">
        <v>562</v>
      </c>
      <c r="B34" s="316" t="s">
        <v>773</v>
      </c>
      <c r="C34" s="317" t="s">
        <v>127</v>
      </c>
      <c r="D34" s="328">
        <f>SUM(D35:D38)</f>
        <v>0</v>
      </c>
      <c r="E34" s="329">
        <f>IF($D$8&gt;0,D34/$D$8*100,)</f>
        <v>0</v>
      </c>
    </row>
    <row r="35" spans="1:5" ht="48" customHeight="1">
      <c r="A35" s="339" t="s">
        <v>563</v>
      </c>
      <c r="B35" s="330" t="s">
        <v>696</v>
      </c>
      <c r="C35" s="331" t="s">
        <v>127</v>
      </c>
      <c r="D35" s="332"/>
      <c r="E35" s="323">
        <f>IF($D$34&gt;0,D35/$D$34*100,)</f>
        <v>0</v>
      </c>
    </row>
    <row r="36" spans="1:5" ht="48" customHeight="1">
      <c r="A36" s="339" t="s">
        <v>564</v>
      </c>
      <c r="B36" s="320" t="s">
        <v>697</v>
      </c>
      <c r="C36" s="324" t="s">
        <v>127</v>
      </c>
      <c r="D36" s="322"/>
      <c r="E36" s="323">
        <f>IF($D$34&gt;0,D36/$D$34*100,)</f>
        <v>0</v>
      </c>
    </row>
    <row r="37" spans="1:5" ht="48" customHeight="1">
      <c r="A37" s="339" t="s">
        <v>565</v>
      </c>
      <c r="B37" s="320" t="s">
        <v>698</v>
      </c>
      <c r="C37" s="324" t="s">
        <v>127</v>
      </c>
      <c r="D37" s="322"/>
      <c r="E37" s="323">
        <f>IF($D$34&gt;0,D37/$D$34*100,)</f>
        <v>0</v>
      </c>
    </row>
    <row r="38" spans="1:5" ht="48" customHeight="1">
      <c r="A38" s="339" t="s">
        <v>566</v>
      </c>
      <c r="B38" s="320" t="s">
        <v>699</v>
      </c>
      <c r="C38" s="324" t="s">
        <v>127</v>
      </c>
      <c r="D38" s="322"/>
      <c r="E38" s="323">
        <f>IF($D$34&gt;0,D38/$D$34*100,)</f>
        <v>0</v>
      </c>
    </row>
    <row r="39" spans="1:5" ht="42" customHeight="1" thickBot="1">
      <c r="A39" s="354" t="s">
        <v>567</v>
      </c>
      <c r="B39" s="355" t="s">
        <v>797</v>
      </c>
      <c r="C39" s="356" t="s">
        <v>127</v>
      </c>
      <c r="D39" s="356"/>
      <c r="E39" s="347">
        <f>IF($D$34&gt;0,D39/$D$34*100,)</f>
        <v>0</v>
      </c>
    </row>
    <row r="40" spans="1:5" ht="48" customHeight="1">
      <c r="A40" s="339" t="s">
        <v>568</v>
      </c>
      <c r="B40" s="330" t="s">
        <v>774</v>
      </c>
      <c r="C40" s="321" t="s">
        <v>127</v>
      </c>
      <c r="D40" s="332"/>
      <c r="E40" s="353">
        <f>IF($D$8&gt;0,D40/$D$8*100,)</f>
        <v>0</v>
      </c>
    </row>
    <row r="41" spans="1:5" ht="48" customHeight="1">
      <c r="A41" s="339" t="s">
        <v>569</v>
      </c>
      <c r="B41" s="320" t="s">
        <v>775</v>
      </c>
      <c r="C41" s="324" t="s">
        <v>127</v>
      </c>
      <c r="D41" s="322"/>
      <c r="E41" s="323">
        <f>IF($D$8&gt;0,D41/$D$8*100,)</f>
        <v>0</v>
      </c>
    </row>
    <row r="42" spans="1:5" ht="48" customHeight="1">
      <c r="A42" s="339" t="s">
        <v>570</v>
      </c>
      <c r="B42" s="320" t="s">
        <v>776</v>
      </c>
      <c r="C42" s="324" t="s">
        <v>127</v>
      </c>
      <c r="D42" s="322"/>
      <c r="E42" s="323">
        <f>IF($D$8&gt;0,D42/$D$8*100,)</f>
        <v>0</v>
      </c>
    </row>
    <row r="43" spans="1:5" ht="48" customHeight="1" thickBot="1">
      <c r="A43" s="358" t="s">
        <v>571</v>
      </c>
      <c r="B43" s="325" t="s">
        <v>777</v>
      </c>
      <c r="C43" s="326" t="s">
        <v>127</v>
      </c>
      <c r="D43" s="327"/>
      <c r="E43" s="385">
        <f>IF($D$8&gt;0,D43/$D$8*100,)</f>
        <v>0</v>
      </c>
    </row>
    <row r="44" spans="1:5" s="318" customFormat="1" ht="36.75" customHeight="1">
      <c r="A44" s="340" t="s">
        <v>572</v>
      </c>
      <c r="B44" s="316" t="s">
        <v>778</v>
      </c>
      <c r="C44" s="317" t="s">
        <v>127</v>
      </c>
      <c r="D44" s="328">
        <f>SUM(D45:D48)</f>
        <v>0</v>
      </c>
      <c r="E44" s="329">
        <f>IF($D$8&gt;0,D44/$D$8*100,)</f>
        <v>0</v>
      </c>
    </row>
    <row r="45" spans="1:5" ht="38.25" customHeight="1">
      <c r="A45" s="339" t="s">
        <v>573</v>
      </c>
      <c r="B45" s="330" t="s">
        <v>779</v>
      </c>
      <c r="C45" s="331" t="s">
        <v>127</v>
      </c>
      <c r="D45" s="332"/>
      <c r="E45" s="323">
        <f>IF($D$44&gt;0,D45/$D$44*100,)</f>
        <v>0</v>
      </c>
    </row>
    <row r="46" spans="1:5" ht="48" customHeight="1">
      <c r="A46" s="339" t="s">
        <v>574</v>
      </c>
      <c r="B46" s="320" t="s">
        <v>780</v>
      </c>
      <c r="C46" s="324" t="s">
        <v>127</v>
      </c>
      <c r="D46" s="322"/>
      <c r="E46" s="323">
        <f>IF($D$44&gt;0,D46/$D$44*100,)</f>
        <v>0</v>
      </c>
    </row>
    <row r="47" spans="1:5" ht="48" customHeight="1">
      <c r="A47" s="339" t="s">
        <v>575</v>
      </c>
      <c r="B47" s="320" t="s">
        <v>781</v>
      </c>
      <c r="C47" s="324" t="s">
        <v>127</v>
      </c>
      <c r="D47" s="322"/>
      <c r="E47" s="323">
        <f>IF($D$44&gt;0,D47/$D$44*100,)</f>
        <v>0</v>
      </c>
    </row>
    <row r="48" spans="1:5" ht="48" customHeight="1">
      <c r="A48" s="339" t="s">
        <v>576</v>
      </c>
      <c r="B48" s="320" t="s">
        <v>782</v>
      </c>
      <c r="C48" s="324" t="s">
        <v>127</v>
      </c>
      <c r="D48" s="322"/>
      <c r="E48" s="323">
        <f>IF($D$44&gt;0,D48/$D$44*100,)</f>
        <v>0</v>
      </c>
    </row>
    <row r="49" spans="1:5" ht="39.75" customHeight="1" thickBot="1">
      <c r="A49" s="359" t="s">
        <v>577</v>
      </c>
      <c r="B49" s="355" t="s">
        <v>783</v>
      </c>
      <c r="C49" s="356" t="s">
        <v>127</v>
      </c>
      <c r="D49" s="356"/>
      <c r="E49" s="338">
        <f>IF($D$44&gt;0,D49/$D$44*100,)</f>
        <v>0</v>
      </c>
    </row>
    <row r="50" spans="1:5" ht="38.25" customHeight="1" thickBot="1">
      <c r="A50" s="360" t="s">
        <v>578</v>
      </c>
      <c r="B50" s="361" t="s">
        <v>532</v>
      </c>
      <c r="C50" s="362" t="s">
        <v>127</v>
      </c>
      <c r="D50" s="363"/>
      <c r="E50" s="364">
        <f>IF(OR(D13&gt;0,D23&gt;0,D34&gt;0,D44&gt;0),D50/(D13+D23+D34+D44)*100,)</f>
        <v>0</v>
      </c>
    </row>
    <row r="51" spans="1:5" ht="33" customHeight="1" thickBot="1">
      <c r="A51" s="365" t="s">
        <v>579</v>
      </c>
      <c r="B51" s="366" t="s">
        <v>533</v>
      </c>
      <c r="C51" s="367" t="s">
        <v>127</v>
      </c>
      <c r="D51" s="368"/>
      <c r="E51" s="369">
        <f>IF($D$7&gt;0,D51/$D$7*100,)</f>
        <v>0</v>
      </c>
    </row>
    <row r="52" spans="1:6" s="160" customFormat="1" ht="20.25" customHeight="1">
      <c r="A52" s="370" t="s">
        <v>580</v>
      </c>
      <c r="B52" s="386" t="s">
        <v>509</v>
      </c>
      <c r="C52" s="76" t="s">
        <v>127</v>
      </c>
      <c r="D52" s="387">
        <f>SUM(D53:D56)</f>
        <v>0</v>
      </c>
      <c r="E52" s="247">
        <f>SUM(E53:E56)</f>
        <v>0</v>
      </c>
      <c r="F52" s="278"/>
    </row>
    <row r="53" spans="1:6" s="160" customFormat="1" ht="33" customHeight="1">
      <c r="A53" s="370" t="s">
        <v>581</v>
      </c>
      <c r="B53" s="152" t="s">
        <v>508</v>
      </c>
      <c r="C53" s="76" t="s">
        <v>127</v>
      </c>
      <c r="D53" s="132"/>
      <c r="E53" s="119">
        <f>IF(D52&gt;0,D53/D52*100,)</f>
        <v>0</v>
      </c>
      <c r="F53" s="278"/>
    </row>
    <row r="54" spans="1:6" s="160" customFormat="1" ht="33" customHeight="1">
      <c r="A54" s="370" t="s">
        <v>582</v>
      </c>
      <c r="B54" s="152" t="s">
        <v>507</v>
      </c>
      <c r="C54" s="203" t="s">
        <v>127</v>
      </c>
      <c r="D54" s="132"/>
      <c r="E54" s="119">
        <f>IF(D52&gt;0,D54/D52*100,)</f>
        <v>0</v>
      </c>
      <c r="F54" s="278"/>
    </row>
    <row r="55" spans="1:6" s="160" customFormat="1" ht="33" customHeight="1">
      <c r="A55" s="370" t="s">
        <v>583</v>
      </c>
      <c r="B55" s="152" t="s">
        <v>506</v>
      </c>
      <c r="C55" s="203" t="s">
        <v>127</v>
      </c>
      <c r="D55" s="132"/>
      <c r="E55" s="119">
        <f>IF(D52&gt;0,D55/D52*100,)</f>
        <v>0</v>
      </c>
      <c r="F55" s="278"/>
    </row>
    <row r="56" spans="1:6" s="160" customFormat="1" ht="33" customHeight="1" thickBot="1">
      <c r="A56" s="370" t="s">
        <v>584</v>
      </c>
      <c r="B56" s="173" t="s">
        <v>505</v>
      </c>
      <c r="C56" s="204" t="s">
        <v>127</v>
      </c>
      <c r="D56" s="137"/>
      <c r="E56" s="118">
        <f>IF(D52&gt;0,D56/D52*100,)</f>
        <v>0</v>
      </c>
      <c r="F56" s="278"/>
    </row>
    <row r="57" spans="1:6" s="160" customFormat="1" ht="33" customHeight="1">
      <c r="A57" s="370" t="s">
        <v>585</v>
      </c>
      <c r="B57" s="159" t="s">
        <v>504</v>
      </c>
      <c r="C57" s="205" t="s">
        <v>127</v>
      </c>
      <c r="D57" s="141"/>
      <c r="E57" s="175">
        <f>IF(D52&gt;0,D57/D52*100,)</f>
        <v>0</v>
      </c>
      <c r="F57" s="278"/>
    </row>
    <row r="58" spans="1:6" s="160" customFormat="1" ht="33" customHeight="1">
      <c r="A58" s="370" t="s">
        <v>586</v>
      </c>
      <c r="B58" s="152" t="s">
        <v>503</v>
      </c>
      <c r="C58" s="203" t="s">
        <v>127</v>
      </c>
      <c r="D58" s="132"/>
      <c r="E58" s="174">
        <f>IF(D52&gt;0,D58/D52*100,)</f>
        <v>0</v>
      </c>
      <c r="F58" s="278"/>
    </row>
    <row r="59" spans="1:6" s="160" customFormat="1" ht="33.75" customHeight="1">
      <c r="A59" s="370" t="s">
        <v>587</v>
      </c>
      <c r="B59" s="152" t="s">
        <v>502</v>
      </c>
      <c r="C59" s="203" t="s">
        <v>127</v>
      </c>
      <c r="D59" s="132"/>
      <c r="E59" s="174">
        <f>IF(D52&gt;0,D59/D52*100,)</f>
        <v>0</v>
      </c>
      <c r="F59" s="278"/>
    </row>
    <row r="60" spans="1:6" s="160" customFormat="1" ht="35.25" customHeight="1" thickBot="1">
      <c r="A60" s="370" t="s">
        <v>588</v>
      </c>
      <c r="B60" s="173" t="s">
        <v>501</v>
      </c>
      <c r="C60" s="204" t="s">
        <v>127</v>
      </c>
      <c r="D60" s="137"/>
      <c r="E60" s="174">
        <f>IF(D52&gt;0,D60/D52*100,)</f>
        <v>0</v>
      </c>
      <c r="F60" s="278"/>
    </row>
    <row r="61" spans="1:6" s="160" customFormat="1" ht="38.25" customHeight="1" thickBot="1">
      <c r="A61" s="371" t="s">
        <v>589</v>
      </c>
      <c r="B61" s="178" t="s">
        <v>500</v>
      </c>
      <c r="C61" s="177" t="s">
        <v>127</v>
      </c>
      <c r="D61" s="177"/>
      <c r="E61" s="176">
        <f>IF(D52&gt;0,D61/D52*100,)</f>
        <v>0</v>
      </c>
      <c r="F61" s="278"/>
    </row>
    <row r="62" spans="1:6" s="160" customFormat="1" ht="38.25" customHeight="1">
      <c r="A62" s="370" t="s">
        <v>590</v>
      </c>
      <c r="B62" s="159" t="s">
        <v>499</v>
      </c>
      <c r="C62" s="203" t="s">
        <v>127</v>
      </c>
      <c r="D62" s="141"/>
      <c r="E62" s="174">
        <f>IF(D52&gt;0,D62/D52*100,)</f>
        <v>0</v>
      </c>
      <c r="F62" s="278"/>
    </row>
    <row r="63" spans="1:6" s="160" customFormat="1" ht="38.25" customHeight="1">
      <c r="A63" s="370" t="s">
        <v>591</v>
      </c>
      <c r="B63" s="152" t="s">
        <v>498</v>
      </c>
      <c r="C63" s="203" t="s">
        <v>127</v>
      </c>
      <c r="D63" s="132"/>
      <c r="E63" s="174">
        <f>IF(D52&gt;0,D63/D52*100,)</f>
        <v>0</v>
      </c>
      <c r="F63" s="278"/>
    </row>
    <row r="64" spans="1:6" s="160" customFormat="1" ht="38.25" customHeight="1">
      <c r="A64" s="370" t="s">
        <v>700</v>
      </c>
      <c r="B64" s="152" t="s">
        <v>497</v>
      </c>
      <c r="C64" s="203" t="s">
        <v>127</v>
      </c>
      <c r="D64" s="132"/>
      <c r="E64" s="174">
        <f>IF(D52&gt;0,D64/D52*100,)</f>
        <v>0</v>
      </c>
      <c r="F64" s="278"/>
    </row>
    <row r="65" spans="1:6" s="160" customFormat="1" ht="38.25" customHeight="1" thickBot="1">
      <c r="A65" s="372" t="s">
        <v>701</v>
      </c>
      <c r="B65" s="173" t="s">
        <v>496</v>
      </c>
      <c r="C65" s="204" t="s">
        <v>127</v>
      </c>
      <c r="D65" s="137"/>
      <c r="E65" s="172">
        <f>IF(D52&gt;0,D65/D52*100,)</f>
        <v>0</v>
      </c>
      <c r="F65" s="278"/>
    </row>
    <row r="66" spans="1:6" s="160" customFormat="1" ht="31.5">
      <c r="A66" s="370" t="s">
        <v>702</v>
      </c>
      <c r="B66" s="159" t="s">
        <v>495</v>
      </c>
      <c r="C66" s="205" t="s">
        <v>127</v>
      </c>
      <c r="D66" s="141"/>
      <c r="E66" s="175">
        <f>IF(D52&gt;0,D66/D52*100,)</f>
        <v>0</v>
      </c>
      <c r="F66" s="278"/>
    </row>
    <row r="67" spans="1:6" s="160" customFormat="1" ht="31.5">
      <c r="A67" s="370" t="s">
        <v>703</v>
      </c>
      <c r="B67" s="152" t="s">
        <v>494</v>
      </c>
      <c r="C67" s="203" t="s">
        <v>127</v>
      </c>
      <c r="D67" s="132"/>
      <c r="E67" s="174">
        <f>IF(D52&gt;0,D67/D52*100,)</f>
        <v>0</v>
      </c>
      <c r="F67" s="278"/>
    </row>
    <row r="68" spans="1:6" s="160" customFormat="1" ht="31.5">
      <c r="A68" s="370" t="s">
        <v>704</v>
      </c>
      <c r="B68" s="152" t="s">
        <v>493</v>
      </c>
      <c r="C68" s="203" t="s">
        <v>127</v>
      </c>
      <c r="D68" s="132"/>
      <c r="E68" s="174">
        <f>IF(D52&gt;0,D68/D52*100,)</f>
        <v>0</v>
      </c>
      <c r="F68" s="278"/>
    </row>
    <row r="69" spans="1:6" s="160" customFormat="1" ht="32.25" thickBot="1">
      <c r="A69" s="370" t="s">
        <v>705</v>
      </c>
      <c r="B69" s="173" t="s">
        <v>492</v>
      </c>
      <c r="C69" s="204" t="s">
        <v>127</v>
      </c>
      <c r="D69" s="137"/>
      <c r="E69" s="172">
        <f>IF(D52&gt;0,D69/D52*100,)</f>
        <v>0</v>
      </c>
      <c r="F69" s="278"/>
    </row>
    <row r="70" spans="1:6" s="160" customFormat="1" ht="31.5">
      <c r="A70" s="373" t="s">
        <v>706</v>
      </c>
      <c r="B70" s="171" t="s">
        <v>491</v>
      </c>
      <c r="C70" s="206" t="s">
        <v>127</v>
      </c>
      <c r="D70" s="170"/>
      <c r="E70" s="169">
        <f>IF(D52&gt;0,D70/D52*100,)</f>
        <v>0</v>
      </c>
      <c r="F70" s="278"/>
    </row>
    <row r="71" spans="1:6" s="160" customFormat="1" ht="31.5">
      <c r="A71" s="374" t="s">
        <v>707</v>
      </c>
      <c r="B71" s="168" t="s">
        <v>490</v>
      </c>
      <c r="C71" s="207" t="s">
        <v>127</v>
      </c>
      <c r="D71" s="167"/>
      <c r="E71" s="166">
        <f>IF(D52&gt;0,D71/D52*100,)</f>
        <v>0</v>
      </c>
      <c r="F71" s="278"/>
    </row>
    <row r="72" spans="1:6" s="160" customFormat="1" ht="31.5">
      <c r="A72" s="375" t="s">
        <v>708</v>
      </c>
      <c r="B72" s="165" t="s">
        <v>489</v>
      </c>
      <c r="C72" s="208" t="s">
        <v>127</v>
      </c>
      <c r="D72" s="164"/>
      <c r="E72" s="163">
        <f>IF(D52&gt;0,D72/D52*100,)</f>
        <v>0</v>
      </c>
      <c r="F72" s="278"/>
    </row>
    <row r="73" spans="1:6" s="160" customFormat="1" ht="32.25" thickBot="1">
      <c r="A73" s="376" t="s">
        <v>784</v>
      </c>
      <c r="B73" s="162" t="s">
        <v>488</v>
      </c>
      <c r="C73" s="209" t="s">
        <v>127</v>
      </c>
      <c r="D73" s="161"/>
      <c r="E73" s="194">
        <f>IF(D52&gt;0,D73/D52*100,)</f>
        <v>0</v>
      </c>
      <c r="F73" s="278"/>
    </row>
    <row r="74" spans="1:6" s="134" customFormat="1" ht="33.75" customHeight="1">
      <c r="A74" s="370" t="s">
        <v>785</v>
      </c>
      <c r="B74" s="159" t="s">
        <v>487</v>
      </c>
      <c r="C74" s="210" t="s">
        <v>127</v>
      </c>
      <c r="D74" s="146"/>
      <c r="E74" s="158">
        <f>IF(D52&gt;0,D74/D52*100,)</f>
        <v>0</v>
      </c>
      <c r="F74" s="279"/>
    </row>
    <row r="75" spans="1:6" s="134" customFormat="1" ht="18.75" customHeight="1" thickBot="1">
      <c r="A75" s="372" t="s">
        <v>786</v>
      </c>
      <c r="B75" s="223" t="s">
        <v>486</v>
      </c>
      <c r="C75" s="211" t="s">
        <v>127</v>
      </c>
      <c r="D75" s="156"/>
      <c r="E75" s="155">
        <f>IF(D52&gt;0,D75/D52*100,)</f>
        <v>0</v>
      </c>
      <c r="F75" s="279"/>
    </row>
    <row r="76" spans="1:6" s="134" customFormat="1" ht="20.25" customHeight="1">
      <c r="A76" s="370" t="s">
        <v>787</v>
      </c>
      <c r="B76" s="224" t="s">
        <v>485</v>
      </c>
      <c r="C76" s="210" t="s">
        <v>127</v>
      </c>
      <c r="D76" s="146"/>
      <c r="E76" s="282">
        <v>100</v>
      </c>
      <c r="F76" s="279"/>
    </row>
    <row r="77" spans="1:6" s="134" customFormat="1" ht="20.25" customHeight="1">
      <c r="A77" s="370" t="s">
        <v>788</v>
      </c>
      <c r="B77" s="225" t="s">
        <v>484</v>
      </c>
      <c r="C77" s="212" t="s">
        <v>127</v>
      </c>
      <c r="D77" s="153"/>
      <c r="E77" s="282">
        <v>100</v>
      </c>
      <c r="F77" s="279"/>
    </row>
    <row r="78" spans="1:6" s="134" customFormat="1" ht="31.5">
      <c r="A78" s="370" t="s">
        <v>789</v>
      </c>
      <c r="B78" s="152" t="s">
        <v>483</v>
      </c>
      <c r="C78" s="196" t="s">
        <v>127</v>
      </c>
      <c r="D78" s="141"/>
      <c r="E78" s="119">
        <f>IF((D76+D77)&gt;0,D78/(D76+D77)*100,)</f>
        <v>0</v>
      </c>
      <c r="F78" s="279"/>
    </row>
    <row r="79" spans="1:6" s="134" customFormat="1" ht="31.5">
      <c r="A79" s="370" t="s">
        <v>790</v>
      </c>
      <c r="B79" s="263" t="s">
        <v>482</v>
      </c>
      <c r="C79" s="196" t="s">
        <v>127</v>
      </c>
      <c r="D79" s="141"/>
      <c r="E79" s="119">
        <f>IF((D76+D77)&gt;0,D79/(D76+D77)*100,)</f>
        <v>0</v>
      </c>
      <c r="F79" s="279"/>
    </row>
    <row r="80" spans="1:6" s="134" customFormat="1" ht="31.5">
      <c r="A80" s="370" t="s">
        <v>791</v>
      </c>
      <c r="B80" s="152" t="s">
        <v>481</v>
      </c>
      <c r="C80" s="196" t="s">
        <v>127</v>
      </c>
      <c r="D80" s="141"/>
      <c r="E80" s="119">
        <f>IF((D76)&gt;0,D80/D76*100,)</f>
        <v>0</v>
      </c>
      <c r="F80" s="279"/>
    </row>
    <row r="81" spans="1:6" s="134" customFormat="1" ht="31.5">
      <c r="A81" s="370" t="s">
        <v>792</v>
      </c>
      <c r="B81" s="152" t="s">
        <v>480</v>
      </c>
      <c r="C81" s="196" t="s">
        <v>127</v>
      </c>
      <c r="D81" s="147"/>
      <c r="E81" s="119">
        <f>IF(D77&gt;0,D81/D77*100,)</f>
        <v>0</v>
      </c>
      <c r="F81" s="279"/>
    </row>
    <row r="82" spans="1:6" s="134" customFormat="1" ht="31.5">
      <c r="A82" s="370" t="s">
        <v>793</v>
      </c>
      <c r="B82" s="152" t="s">
        <v>479</v>
      </c>
      <c r="C82" s="196" t="s">
        <v>127</v>
      </c>
      <c r="D82" s="147"/>
      <c r="E82" s="119">
        <f>IF((D76)&gt;0,D82/D76*100,)</f>
        <v>0</v>
      </c>
      <c r="F82" s="279"/>
    </row>
    <row r="83" spans="1:6" s="134" customFormat="1" ht="31.5">
      <c r="A83" s="370" t="s">
        <v>794</v>
      </c>
      <c r="B83" s="152" t="s">
        <v>478</v>
      </c>
      <c r="C83" s="196" t="s">
        <v>127</v>
      </c>
      <c r="D83" s="147"/>
      <c r="E83" s="119">
        <f>IF((D77)&gt;0,D83/D77*100,)</f>
        <v>0</v>
      </c>
      <c r="F83" s="279"/>
    </row>
    <row r="84" spans="1:5" ht="31.5">
      <c r="A84" s="370" t="s">
        <v>795</v>
      </c>
      <c r="B84" s="139" t="s">
        <v>477</v>
      </c>
      <c r="C84" s="192" t="s">
        <v>127</v>
      </c>
      <c r="D84" s="147"/>
      <c r="E84" s="119">
        <f>IF((D76)&gt;0,D84/D76*100,)</f>
        <v>0</v>
      </c>
    </row>
    <row r="85" spans="1:5" ht="31.5">
      <c r="A85" s="370" t="s">
        <v>796</v>
      </c>
      <c r="B85" s="139" t="s">
        <v>476</v>
      </c>
      <c r="C85" s="192" t="s">
        <v>127</v>
      </c>
      <c r="D85" s="147"/>
      <c r="E85" s="119">
        <f>IF((D77)&gt;0,D85/D77*100,)</f>
        <v>0</v>
      </c>
    </row>
    <row r="86" spans="1:6" ht="15.75">
      <c r="A86" s="151"/>
      <c r="B86" s="150" t="s">
        <v>475</v>
      </c>
      <c r="C86" s="149"/>
      <c r="D86" s="149"/>
      <c r="E86" s="283"/>
      <c r="F86" s="281"/>
    </row>
    <row r="87" spans="1:5" ht="63">
      <c r="A87" s="148" t="s">
        <v>592</v>
      </c>
      <c r="B87" s="5" t="s">
        <v>750</v>
      </c>
      <c r="C87" s="192" t="s">
        <v>127</v>
      </c>
      <c r="D87" s="132"/>
      <c r="E87" s="119">
        <f>IF($D$8&gt;0,D87/$D$8*100,)</f>
        <v>0</v>
      </c>
    </row>
    <row r="88" spans="1:5" ht="67.5" customHeight="1">
      <c r="A88" s="148" t="s">
        <v>593</v>
      </c>
      <c r="B88" s="248" t="s">
        <v>751</v>
      </c>
      <c r="C88" s="192" t="s">
        <v>127</v>
      </c>
      <c r="D88" s="132"/>
      <c r="E88" s="119">
        <f>IF($D$8&gt;0,D88/$D$8*100,)</f>
        <v>0</v>
      </c>
    </row>
    <row r="89" spans="1:5" ht="46.5" customHeight="1">
      <c r="A89" s="148" t="s">
        <v>594</v>
      </c>
      <c r="B89" s="221" t="s">
        <v>474</v>
      </c>
      <c r="C89" s="192" t="s">
        <v>127</v>
      </c>
      <c r="D89" s="147"/>
      <c r="E89" s="120">
        <f>IF((D52)&gt;0,D89/D52*100,)</f>
        <v>0</v>
      </c>
    </row>
    <row r="90" spans="1:5" ht="45">
      <c r="A90" s="148" t="s">
        <v>595</v>
      </c>
      <c r="B90" s="221" t="s">
        <v>473</v>
      </c>
      <c r="C90" s="192" t="s">
        <v>127</v>
      </c>
      <c r="D90" s="147"/>
      <c r="E90" s="119">
        <f>IF((D52)&gt;0,D90/D52*100,)</f>
        <v>0</v>
      </c>
    </row>
    <row r="91" spans="1:5" ht="60">
      <c r="A91" s="148" t="s">
        <v>709</v>
      </c>
      <c r="B91" s="221" t="s">
        <v>472</v>
      </c>
      <c r="C91" s="192" t="s">
        <v>127</v>
      </c>
      <c r="D91" s="147"/>
      <c r="E91" s="119">
        <f>IF((D52+D76)&gt;0,D91/(D52+D76)*100,)</f>
        <v>0</v>
      </c>
    </row>
    <row r="92" spans="1:6" ht="15">
      <c r="A92" s="131"/>
      <c r="B92" s="226" t="s">
        <v>471</v>
      </c>
      <c r="C92" s="65"/>
      <c r="D92" s="65"/>
      <c r="E92" s="98"/>
      <c r="F92" s="281"/>
    </row>
    <row r="93" spans="1:5" ht="45">
      <c r="A93" s="229" t="s">
        <v>596</v>
      </c>
      <c r="B93" s="230" t="s">
        <v>534</v>
      </c>
      <c r="C93" s="192" t="s">
        <v>127</v>
      </c>
      <c r="D93" s="222"/>
      <c r="E93" s="119">
        <f>IF($D$8&gt;0,D93/$D$8*100,)</f>
        <v>0</v>
      </c>
    </row>
    <row r="94" spans="1:5" ht="45">
      <c r="A94" s="229" t="s">
        <v>597</v>
      </c>
      <c r="B94" s="230" t="s">
        <v>712</v>
      </c>
      <c r="C94" s="192" t="s">
        <v>127</v>
      </c>
      <c r="D94" s="222"/>
      <c r="E94" s="120">
        <f>IF($D$8&gt;0,D94/$D$8*100,)</f>
        <v>0</v>
      </c>
    </row>
    <row r="95" spans="1:5" ht="45">
      <c r="A95" s="229" t="s">
        <v>598</v>
      </c>
      <c r="B95" s="221" t="s">
        <v>535</v>
      </c>
      <c r="C95" s="192" t="s">
        <v>127</v>
      </c>
      <c r="D95" s="132"/>
      <c r="E95" s="120">
        <f>IF((D52)&gt;0,D95/D52*100,)</f>
        <v>0</v>
      </c>
    </row>
    <row r="96" spans="1:5" ht="45">
      <c r="A96" s="229" t="s">
        <v>599</v>
      </c>
      <c r="B96" s="221" t="s">
        <v>470</v>
      </c>
      <c r="C96" s="192" t="s">
        <v>127</v>
      </c>
      <c r="D96" s="132"/>
      <c r="E96" s="119">
        <f>IF(D52&gt;0,D96/D52*100,)</f>
        <v>0</v>
      </c>
    </row>
    <row r="97" spans="1:5" ht="60">
      <c r="A97" s="229" t="s">
        <v>600</v>
      </c>
      <c r="B97" s="221" t="s">
        <v>469</v>
      </c>
      <c r="C97" s="192" t="s">
        <v>127</v>
      </c>
      <c r="D97" s="132"/>
      <c r="E97" s="119">
        <f>IF((D76)&gt;0,D97/D76*100,)</f>
        <v>0</v>
      </c>
    </row>
    <row r="98" spans="1:5" ht="45">
      <c r="A98" s="229" t="s">
        <v>601</v>
      </c>
      <c r="B98" s="221" t="s">
        <v>468</v>
      </c>
      <c r="C98" s="192" t="s">
        <v>127</v>
      </c>
      <c r="D98" s="62"/>
      <c r="E98" s="119">
        <f>IF((D76)&gt;0,D98/D76*100,)</f>
        <v>0</v>
      </c>
    </row>
    <row r="99" spans="1:5" ht="35.25" customHeight="1">
      <c r="A99" s="229" t="s">
        <v>602</v>
      </c>
      <c r="B99" s="139" t="s">
        <v>467</v>
      </c>
      <c r="C99" s="192" t="s">
        <v>127</v>
      </c>
      <c r="D99" s="146"/>
      <c r="E99" s="119">
        <f>IF(D52&gt;0,D99/D52*100,)</f>
        <v>0</v>
      </c>
    </row>
    <row r="100" spans="1:5" ht="15.75">
      <c r="A100" s="229" t="s">
        <v>604</v>
      </c>
      <c r="B100" s="256" t="s">
        <v>466</v>
      </c>
      <c r="C100" s="192" t="s">
        <v>127</v>
      </c>
      <c r="D100" s="146"/>
      <c r="E100" s="119">
        <f>IF(D52&gt;0,D100/D52*100,)</f>
        <v>0</v>
      </c>
    </row>
    <row r="101" spans="1:5" ht="15.75">
      <c r="A101" s="229" t="s">
        <v>605</v>
      </c>
      <c r="B101" s="256" t="s">
        <v>465</v>
      </c>
      <c r="C101" s="192" t="s">
        <v>127</v>
      </c>
      <c r="D101" s="146"/>
      <c r="E101" s="119">
        <f>IF(D52&gt;0,D101/D52*100,)</f>
        <v>0</v>
      </c>
    </row>
    <row r="102" spans="1:5" ht="31.5">
      <c r="A102" s="229" t="s">
        <v>606</v>
      </c>
      <c r="B102" s="256" t="s">
        <v>464</v>
      </c>
      <c r="C102" s="192" t="s">
        <v>127</v>
      </c>
      <c r="D102" s="146"/>
      <c r="E102" s="119">
        <f>IF(D52&gt;0,D102/D52*100,)</f>
        <v>0</v>
      </c>
    </row>
    <row r="103" spans="1:5" ht="32.25" thickBot="1">
      <c r="A103" s="232" t="s">
        <v>603</v>
      </c>
      <c r="B103" s="138" t="s">
        <v>463</v>
      </c>
      <c r="C103" s="193" t="s">
        <v>127</v>
      </c>
      <c r="D103" s="137"/>
      <c r="E103" s="118">
        <f>IF(D52&gt;0,D103/D52*100,)</f>
        <v>0</v>
      </c>
    </row>
    <row r="104" spans="1:5" ht="31.5">
      <c r="A104" s="231" t="s">
        <v>607</v>
      </c>
      <c r="B104" s="123" t="s">
        <v>462</v>
      </c>
      <c r="C104" s="197" t="s">
        <v>127</v>
      </c>
      <c r="D104" s="146"/>
      <c r="E104" s="120">
        <f>IF(D76&gt;0,D104/D76*100,)</f>
        <v>0</v>
      </c>
    </row>
    <row r="105" spans="1:5" ht="31.5">
      <c r="A105" s="229" t="s">
        <v>608</v>
      </c>
      <c r="B105" s="139" t="s">
        <v>461</v>
      </c>
      <c r="C105" s="192" t="s">
        <v>127</v>
      </c>
      <c r="D105" s="141"/>
      <c r="E105" s="119">
        <f>IF(D76&gt;0,D105/D76*100,)</f>
        <v>0</v>
      </c>
    </row>
    <row r="106" spans="1:5" ht="32.25" thickBot="1">
      <c r="A106" s="232" t="s">
        <v>609</v>
      </c>
      <c r="B106" s="138" t="s">
        <v>460</v>
      </c>
      <c r="C106" s="193" t="s">
        <v>127</v>
      </c>
      <c r="D106" s="137"/>
      <c r="E106" s="118">
        <f>IF(D76&gt;0,D106/D76*100,)</f>
        <v>0</v>
      </c>
    </row>
    <row r="107" spans="1:5" ht="50.25" customHeight="1">
      <c r="A107" s="231" t="s">
        <v>610</v>
      </c>
      <c r="B107" s="123" t="s">
        <v>459</v>
      </c>
      <c r="C107" s="197" t="s">
        <v>127</v>
      </c>
      <c r="D107" s="146"/>
      <c r="E107" s="120">
        <f>IF(D76&gt;0,D107/D76*100,)</f>
        <v>0</v>
      </c>
    </row>
    <row r="108" spans="1:5" ht="50.25" customHeight="1">
      <c r="A108" s="229" t="s">
        <v>611</v>
      </c>
      <c r="B108" s="139" t="s">
        <v>458</v>
      </c>
      <c r="C108" s="192" t="s">
        <v>127</v>
      </c>
      <c r="D108" s="141"/>
      <c r="E108" s="119">
        <f>IF(D76&gt;0,D108/D76*100,)</f>
        <v>0</v>
      </c>
    </row>
    <row r="109" spans="1:5" ht="36" customHeight="1">
      <c r="A109" s="229" t="s">
        <v>612</v>
      </c>
      <c r="B109" s="139" t="s">
        <v>457</v>
      </c>
      <c r="C109" s="192" t="s">
        <v>127</v>
      </c>
      <c r="D109" s="132"/>
      <c r="E109" s="119">
        <f>IF(D76&gt;0,D109/D76*100,)</f>
        <v>0</v>
      </c>
    </row>
    <row r="110" spans="1:5" ht="35.25" customHeight="1" thickBot="1">
      <c r="A110" s="232" t="s">
        <v>613</v>
      </c>
      <c r="B110" s="138" t="s">
        <v>456</v>
      </c>
      <c r="C110" s="193" t="s">
        <v>127</v>
      </c>
      <c r="D110" s="137"/>
      <c r="E110" s="118">
        <f>IF(D76&gt;0,D110/D76*100,)</f>
        <v>0</v>
      </c>
    </row>
    <row r="111" spans="1:5" ht="31.5">
      <c r="A111" s="231" t="s">
        <v>614</v>
      </c>
      <c r="B111" s="123" t="s">
        <v>455</v>
      </c>
      <c r="C111" s="192" t="s">
        <v>127</v>
      </c>
      <c r="D111" s="146"/>
      <c r="E111" s="120">
        <f>IF(D76&gt;0,D111/D76*100,)</f>
        <v>0</v>
      </c>
    </row>
    <row r="112" spans="1:5" ht="15.75">
      <c r="A112" s="229" t="s">
        <v>616</v>
      </c>
      <c r="B112" s="258" t="s">
        <v>454</v>
      </c>
      <c r="C112" s="192" t="s">
        <v>127</v>
      </c>
      <c r="D112" s="146"/>
      <c r="E112" s="119">
        <f>IF(D76&gt;0,D112/D76*100,)</f>
        <v>0</v>
      </c>
    </row>
    <row r="113" spans="1:5" ht="15.75">
      <c r="A113" s="229" t="s">
        <v>617</v>
      </c>
      <c r="B113" s="258" t="s">
        <v>453</v>
      </c>
      <c r="C113" s="192" t="s">
        <v>127</v>
      </c>
      <c r="D113" s="146"/>
      <c r="E113" s="119">
        <f>IF(D76&gt;0,D113/D76*100,)</f>
        <v>0</v>
      </c>
    </row>
    <row r="114" spans="1:5" ht="15.75">
      <c r="A114" s="229" t="s">
        <v>618</v>
      </c>
      <c r="B114" s="258" t="s">
        <v>452</v>
      </c>
      <c r="C114" s="192" t="s">
        <v>127</v>
      </c>
      <c r="D114" s="146"/>
      <c r="E114" s="119">
        <f>IF(D76&gt;0,D114/D76*100,)</f>
        <v>0</v>
      </c>
    </row>
    <row r="115" spans="1:5" ht="66.75" customHeight="1">
      <c r="A115" s="229" t="s">
        <v>615</v>
      </c>
      <c r="B115" s="139" t="s">
        <v>451</v>
      </c>
      <c r="C115" s="192" t="s">
        <v>127</v>
      </c>
      <c r="D115" s="146"/>
      <c r="E115" s="119">
        <f>IF(D76&gt;0,D115/D76*100,)</f>
        <v>0</v>
      </c>
    </row>
    <row r="116" spans="1:5" ht="50.25" customHeight="1">
      <c r="A116" s="229" t="s">
        <v>619</v>
      </c>
      <c r="B116" s="139" t="s">
        <v>450</v>
      </c>
      <c r="C116" s="192" t="s">
        <v>127</v>
      </c>
      <c r="D116" s="132"/>
      <c r="E116" s="119">
        <f>IF(D76&gt;0,D116/D76*100,)</f>
        <v>0</v>
      </c>
    </row>
    <row r="117" spans="1:5" ht="63">
      <c r="A117" s="229" t="s">
        <v>620</v>
      </c>
      <c r="B117" s="139" t="s">
        <v>449</v>
      </c>
      <c r="C117" s="192" t="s">
        <v>127</v>
      </c>
      <c r="D117" s="132"/>
      <c r="E117" s="119">
        <f>IF(D76&gt;0,D117/D76*100,)</f>
        <v>0</v>
      </c>
    </row>
    <row r="118" spans="1:6" ht="18.75" customHeight="1">
      <c r="A118" s="151"/>
      <c r="B118" s="227" t="s">
        <v>448</v>
      </c>
      <c r="C118" s="145"/>
      <c r="D118" s="145"/>
      <c r="E118" s="144"/>
      <c r="F118" s="281"/>
    </row>
    <row r="119" spans="1:5" ht="18.75" customHeight="1">
      <c r="A119" s="148" t="s">
        <v>621</v>
      </c>
      <c r="B119" s="228" t="s">
        <v>447</v>
      </c>
      <c r="C119" s="192" t="s">
        <v>127</v>
      </c>
      <c r="D119" s="70"/>
      <c r="E119" s="119"/>
    </row>
    <row r="120" spans="1:5" ht="15.75">
      <c r="A120" s="148" t="s">
        <v>622</v>
      </c>
      <c r="B120" s="139" t="s">
        <v>446</v>
      </c>
      <c r="C120" s="192" t="s">
        <v>127</v>
      </c>
      <c r="D120" s="189">
        <f>SUM(D121:D127)</f>
        <v>0</v>
      </c>
      <c r="E120" s="143">
        <f>SUM(E121:E127)</f>
        <v>0</v>
      </c>
    </row>
    <row r="121" spans="1:5" ht="15.75">
      <c r="A121" s="148" t="s">
        <v>623</v>
      </c>
      <c r="B121" s="256" t="s">
        <v>445</v>
      </c>
      <c r="C121" s="192" t="s">
        <v>127</v>
      </c>
      <c r="D121" s="132"/>
      <c r="E121" s="119">
        <f>IF(SUM(D120)&gt;0,D121/D120*100,)</f>
        <v>0</v>
      </c>
    </row>
    <row r="122" spans="1:5" ht="15.75">
      <c r="A122" s="148" t="s">
        <v>624</v>
      </c>
      <c r="B122" s="256" t="s">
        <v>444</v>
      </c>
      <c r="C122" s="192" t="s">
        <v>127</v>
      </c>
      <c r="D122" s="132"/>
      <c r="E122" s="119">
        <f>IF(D120&gt;0,D122/D120*100,)</f>
        <v>0</v>
      </c>
    </row>
    <row r="123" spans="1:5" ht="15.75">
      <c r="A123" s="148" t="s">
        <v>625</v>
      </c>
      <c r="B123" s="256" t="s">
        <v>443</v>
      </c>
      <c r="C123" s="192" t="s">
        <v>127</v>
      </c>
      <c r="D123" s="132"/>
      <c r="E123" s="119">
        <f>IF(D120&gt;0,D123/D120*100,)</f>
        <v>0</v>
      </c>
    </row>
    <row r="124" spans="1:5" ht="15.75">
      <c r="A124" s="148" t="s">
        <v>626</v>
      </c>
      <c r="B124" s="256" t="s">
        <v>442</v>
      </c>
      <c r="C124" s="192" t="s">
        <v>127</v>
      </c>
      <c r="D124" s="132"/>
      <c r="E124" s="119">
        <f>IF(D120&gt;0,D124/D120*100,)</f>
        <v>0</v>
      </c>
    </row>
    <row r="125" spans="1:6" ht="15.75">
      <c r="A125" s="148" t="s">
        <v>627</v>
      </c>
      <c r="B125" s="256" t="s">
        <v>441</v>
      </c>
      <c r="C125" s="192" t="s">
        <v>127</v>
      </c>
      <c r="D125" s="132"/>
      <c r="E125" s="119">
        <f>IF(D120&gt;0,D125/D120*100,)</f>
        <v>0</v>
      </c>
      <c r="F125" s="388" t="s">
        <v>803</v>
      </c>
    </row>
    <row r="126" spans="1:5" ht="15.75">
      <c r="A126" s="148" t="s">
        <v>628</v>
      </c>
      <c r="B126" s="256" t="s">
        <v>440</v>
      </c>
      <c r="C126" s="192" t="s">
        <v>127</v>
      </c>
      <c r="D126" s="132"/>
      <c r="E126" s="119">
        <f>IF(D120&gt;0,D126/D120*100,)</f>
        <v>0</v>
      </c>
    </row>
    <row r="127" spans="1:6" ht="15.75">
      <c r="A127" s="148" t="s">
        <v>629</v>
      </c>
      <c r="B127" s="256" t="s">
        <v>439</v>
      </c>
      <c r="C127" s="192" t="s">
        <v>127</v>
      </c>
      <c r="D127" s="132"/>
      <c r="E127" s="119">
        <f>IF(D120&gt;0,D127/D120*100,)</f>
        <v>0</v>
      </c>
      <c r="F127" s="388" t="s">
        <v>804</v>
      </c>
    </row>
    <row r="128" spans="1:5" ht="32.25" thickBot="1">
      <c r="A128" s="157" t="s">
        <v>630</v>
      </c>
      <c r="B128" s="138" t="s">
        <v>438</v>
      </c>
      <c r="C128" s="193" t="s">
        <v>127</v>
      </c>
      <c r="D128" s="140"/>
      <c r="E128" s="118">
        <f>IF($D$119&gt;0,D128/$D$119*100,)</f>
        <v>0</v>
      </c>
    </row>
    <row r="129" spans="1:5" ht="32.25" customHeight="1" thickBot="1">
      <c r="A129" s="297" t="s">
        <v>631</v>
      </c>
      <c r="B129" s="126" t="s">
        <v>437</v>
      </c>
      <c r="C129" s="198" t="s">
        <v>127</v>
      </c>
      <c r="D129" s="142"/>
      <c r="E129" s="135">
        <f>IF(SUM($D$121:$D$127)&gt;0,D129/SUM($D$121:$D$127)*100,)</f>
        <v>0</v>
      </c>
    </row>
    <row r="130" spans="1:5" ht="33" customHeight="1">
      <c r="A130" s="154" t="s">
        <v>632</v>
      </c>
      <c r="B130" s="123" t="s">
        <v>436</v>
      </c>
      <c r="C130" s="197" t="s">
        <v>127</v>
      </c>
      <c r="D130" s="141"/>
      <c r="E130" s="120">
        <f>IF(SUM($D$123:$D$127)&gt;0,D130/SUM($D$123:$D$127)*100,)</f>
        <v>0</v>
      </c>
    </row>
    <row r="131" spans="1:5" ht="35.25" customHeight="1">
      <c r="A131" s="148" t="s">
        <v>633</v>
      </c>
      <c r="B131" s="139" t="s">
        <v>435</v>
      </c>
      <c r="C131" s="192" t="s">
        <v>127</v>
      </c>
      <c r="D131" s="132"/>
      <c r="E131" s="119">
        <f>IF(SUM($D$123:$D$127)&gt;0,D131/SUM($D$123:$D$127)*100,)</f>
        <v>0</v>
      </c>
    </row>
    <row r="132" spans="1:5" ht="47.25">
      <c r="A132" s="148" t="s">
        <v>634</v>
      </c>
      <c r="B132" s="139" t="s">
        <v>434</v>
      </c>
      <c r="C132" s="192" t="s">
        <v>419</v>
      </c>
      <c r="D132" s="132"/>
      <c r="E132" s="119">
        <f>IF(SUM($D$123:$D$127)&gt;0,D132/SUM($D$123:$D$127)*100,)</f>
        <v>0</v>
      </c>
    </row>
    <row r="133" spans="1:5" ht="34.5" customHeight="1" thickBot="1">
      <c r="A133" s="157" t="s">
        <v>635</v>
      </c>
      <c r="B133" s="138" t="s">
        <v>433</v>
      </c>
      <c r="C133" s="193" t="s">
        <v>419</v>
      </c>
      <c r="D133" s="140"/>
      <c r="E133" s="124">
        <f>IF(SUM($D$123:$D$127)&gt;0,D133/SUM($D$123:$D$127)*100,)</f>
        <v>0</v>
      </c>
    </row>
    <row r="134" spans="1:5" ht="35.25" customHeight="1">
      <c r="A134" s="154" t="s">
        <v>636</v>
      </c>
      <c r="B134" s="123" t="s">
        <v>432</v>
      </c>
      <c r="C134" s="192" t="s">
        <v>127</v>
      </c>
      <c r="D134" s="141"/>
      <c r="E134" s="120">
        <f aca="true" t="shared" si="0" ref="E134:E139">IF(SUM($D$125:$D$127)&gt;0,D134/SUM($D$125:$D$127)*100,)</f>
        <v>0</v>
      </c>
    </row>
    <row r="135" spans="1:5" ht="34.5" customHeight="1">
      <c r="A135" s="148" t="s">
        <v>637</v>
      </c>
      <c r="B135" s="139" t="s">
        <v>431</v>
      </c>
      <c r="C135" s="192" t="s">
        <v>127</v>
      </c>
      <c r="D135" s="132"/>
      <c r="E135" s="119">
        <f t="shared" si="0"/>
        <v>0</v>
      </c>
    </row>
    <row r="136" spans="1:5" ht="35.25" customHeight="1">
      <c r="A136" s="148" t="s">
        <v>638</v>
      </c>
      <c r="B136" s="139" t="s">
        <v>806</v>
      </c>
      <c r="C136" s="192" t="s">
        <v>419</v>
      </c>
      <c r="D136" s="132"/>
      <c r="E136" s="119">
        <f t="shared" si="0"/>
        <v>0</v>
      </c>
    </row>
    <row r="137" spans="1:5" ht="35.25" customHeight="1">
      <c r="A137" s="148" t="s">
        <v>639</v>
      </c>
      <c r="B137" s="139" t="s">
        <v>430</v>
      </c>
      <c r="C137" s="192" t="s">
        <v>419</v>
      </c>
      <c r="D137" s="130"/>
      <c r="E137" s="119">
        <f t="shared" si="0"/>
        <v>0</v>
      </c>
    </row>
    <row r="138" spans="1:5" ht="36.75" customHeight="1">
      <c r="A138" s="148" t="s">
        <v>640</v>
      </c>
      <c r="B138" s="139" t="s">
        <v>429</v>
      </c>
      <c r="C138" s="192" t="s">
        <v>127</v>
      </c>
      <c r="D138" s="132"/>
      <c r="E138" s="119">
        <f t="shared" si="0"/>
        <v>0</v>
      </c>
    </row>
    <row r="139" spans="1:5" ht="36.75" customHeight="1">
      <c r="A139" s="148" t="s">
        <v>641</v>
      </c>
      <c r="B139" s="139" t="s">
        <v>428</v>
      </c>
      <c r="C139" s="192" t="s">
        <v>127</v>
      </c>
      <c r="D139" s="132"/>
      <c r="E139" s="119">
        <f t="shared" si="0"/>
        <v>0</v>
      </c>
    </row>
    <row r="140" spans="1:5" ht="34.5" customHeight="1">
      <c r="A140" s="148" t="s">
        <v>642</v>
      </c>
      <c r="B140" s="139" t="s">
        <v>427</v>
      </c>
      <c r="C140" s="192" t="s">
        <v>419</v>
      </c>
      <c r="D140" s="132"/>
      <c r="E140" s="119">
        <f>IF(SUM($D$125:$D$127)&gt;0,D140/SUM($D$125:$D$127)*100,)</f>
        <v>0</v>
      </c>
    </row>
    <row r="141" spans="1:5" ht="32.25" thickBot="1">
      <c r="A141" s="157" t="s">
        <v>643</v>
      </c>
      <c r="B141" s="138" t="s">
        <v>426</v>
      </c>
      <c r="C141" s="193" t="s">
        <v>419</v>
      </c>
      <c r="D141" s="140"/>
      <c r="E141" s="118">
        <f>IF(SUM($D$125:$D$127)&gt;0,D141/SUM($D$125:$D$127)*100,)</f>
        <v>0</v>
      </c>
    </row>
    <row r="142" spans="1:5" ht="50.25" customHeight="1">
      <c r="A142" s="154" t="s">
        <v>644</v>
      </c>
      <c r="B142" s="123" t="s">
        <v>425</v>
      </c>
      <c r="C142" s="197" t="s">
        <v>127</v>
      </c>
      <c r="D142" s="133"/>
      <c r="E142" s="120">
        <f aca="true" t="shared" si="1" ref="E142:E147">IF($D$120&gt;0,D142/$D$120)*100</f>
        <v>0</v>
      </c>
    </row>
    <row r="143" spans="1:5" ht="63">
      <c r="A143" s="148" t="s">
        <v>645</v>
      </c>
      <c r="B143" s="139" t="s">
        <v>424</v>
      </c>
      <c r="C143" s="192" t="s">
        <v>127</v>
      </c>
      <c r="D143" s="132"/>
      <c r="E143" s="120">
        <f t="shared" si="1"/>
        <v>0</v>
      </c>
    </row>
    <row r="144" spans="1:5" ht="51" customHeight="1" thickBot="1">
      <c r="A144" s="157" t="s">
        <v>646</v>
      </c>
      <c r="B144" s="138" t="s">
        <v>423</v>
      </c>
      <c r="C144" s="193" t="s">
        <v>419</v>
      </c>
      <c r="D144" s="137"/>
      <c r="E144" s="118">
        <f t="shared" si="1"/>
        <v>0</v>
      </c>
    </row>
    <row r="145" spans="1:5" ht="34.5" customHeight="1">
      <c r="A145" s="154" t="s">
        <v>647</v>
      </c>
      <c r="B145" s="123" t="s">
        <v>422</v>
      </c>
      <c r="C145" s="197" t="s">
        <v>127</v>
      </c>
      <c r="D145" s="133"/>
      <c r="E145" s="120">
        <f t="shared" si="1"/>
        <v>0</v>
      </c>
    </row>
    <row r="146" spans="1:5" ht="47.25">
      <c r="A146" s="148" t="s">
        <v>648</v>
      </c>
      <c r="B146" s="139" t="s">
        <v>421</v>
      </c>
      <c r="C146" s="192" t="s">
        <v>127</v>
      </c>
      <c r="D146" s="132"/>
      <c r="E146" s="120">
        <f t="shared" si="1"/>
        <v>0</v>
      </c>
    </row>
    <row r="147" spans="1:5" ht="34.5" customHeight="1" thickBot="1">
      <c r="A147" s="157" t="s">
        <v>649</v>
      </c>
      <c r="B147" s="138" t="s">
        <v>420</v>
      </c>
      <c r="C147" s="193" t="s">
        <v>419</v>
      </c>
      <c r="D147" s="137"/>
      <c r="E147" s="118">
        <f t="shared" si="1"/>
        <v>0</v>
      </c>
    </row>
    <row r="148" spans="1:6" s="134" customFormat="1" ht="48" thickBot="1">
      <c r="A148" s="297" t="s">
        <v>650</v>
      </c>
      <c r="B148" s="122" t="s">
        <v>418</v>
      </c>
      <c r="C148" s="199" t="s">
        <v>127</v>
      </c>
      <c r="D148" s="136"/>
      <c r="E148" s="135">
        <f>IF(SUM(D124:D127)&gt;0,D148/SUM(D124:D127))*100</f>
        <v>0</v>
      </c>
      <c r="F148" s="195"/>
    </row>
    <row r="149" spans="1:6" s="134" customFormat="1" ht="35.25" customHeight="1">
      <c r="A149" s="154" t="s">
        <v>651</v>
      </c>
      <c r="B149" s="123" t="s">
        <v>733</v>
      </c>
      <c r="C149" s="200" t="s">
        <v>127</v>
      </c>
      <c r="D149" s="76"/>
      <c r="E149" s="120">
        <f>IF(D119&gt;0,D149/D119)*100</f>
        <v>0</v>
      </c>
      <c r="F149" s="195"/>
    </row>
    <row r="150" spans="1:6" s="134" customFormat="1" ht="18" customHeight="1">
      <c r="A150" s="148" t="s">
        <v>653</v>
      </c>
      <c r="B150" s="261" t="s">
        <v>659</v>
      </c>
      <c r="C150" s="196" t="s">
        <v>127</v>
      </c>
      <c r="D150" s="30"/>
      <c r="E150" s="119">
        <f>IF($D$149&gt;0,D150/$D$149)*100</f>
        <v>0</v>
      </c>
      <c r="F150" s="279"/>
    </row>
    <row r="151" spans="1:6" s="134" customFormat="1" ht="30.75" thickBot="1">
      <c r="A151" s="157" t="s">
        <v>654</v>
      </c>
      <c r="B151" s="262" t="s">
        <v>660</v>
      </c>
      <c r="C151" s="201" t="s">
        <v>127</v>
      </c>
      <c r="D151" s="81"/>
      <c r="E151" s="118">
        <f>IF($D$149&gt;0,D151/$D$149)*100</f>
        <v>0</v>
      </c>
      <c r="F151" s="279"/>
    </row>
    <row r="152" spans="1:5" ht="47.25">
      <c r="A152" s="154" t="s">
        <v>652</v>
      </c>
      <c r="B152" s="159" t="s">
        <v>747</v>
      </c>
      <c r="C152" s="197" t="s">
        <v>127</v>
      </c>
      <c r="D152" s="133"/>
      <c r="E152" s="120">
        <f>IF(D119&gt;0,D152/D119)*100</f>
        <v>0</v>
      </c>
    </row>
    <row r="153" spans="1:5" ht="30">
      <c r="A153" s="148" t="s">
        <v>655</v>
      </c>
      <c r="B153" s="260" t="s">
        <v>658</v>
      </c>
      <c r="C153" s="192" t="s">
        <v>127</v>
      </c>
      <c r="D153" s="132"/>
      <c r="E153" s="119">
        <f>IF(D119&gt;0,D153/D119)*100</f>
        <v>0</v>
      </c>
    </row>
    <row r="154" spans="1:5" ht="30">
      <c r="A154" s="148" t="s">
        <v>656</v>
      </c>
      <c r="B154" s="260" t="s">
        <v>657</v>
      </c>
      <c r="C154" s="192" t="s">
        <v>127</v>
      </c>
      <c r="D154" s="132"/>
      <c r="E154" s="119">
        <f>IF(D119&gt;0,D154/D119)*100</f>
        <v>0</v>
      </c>
    </row>
    <row r="155" spans="1:6" ht="31.5">
      <c r="A155" s="151"/>
      <c r="B155" s="150" t="s">
        <v>417</v>
      </c>
      <c r="C155" s="45"/>
      <c r="D155" s="45"/>
      <c r="E155" s="144"/>
      <c r="F155" s="281"/>
    </row>
    <row r="156" spans="1:5" ht="36" customHeight="1" thickBot="1">
      <c r="A156" s="298" t="s">
        <v>661</v>
      </c>
      <c r="B156" s="138" t="s">
        <v>416</v>
      </c>
      <c r="C156" s="190" t="s">
        <v>415</v>
      </c>
      <c r="D156" s="81"/>
      <c r="E156" s="284"/>
    </row>
    <row r="157" spans="1:5" ht="31.5">
      <c r="A157" s="299" t="s">
        <v>662</v>
      </c>
      <c r="B157" s="123" t="s">
        <v>414</v>
      </c>
      <c r="C157" s="129" t="s">
        <v>413</v>
      </c>
      <c r="D157" s="188">
        <f>IF(AND((D158+D159+D160+D161)=4),1,0)</f>
        <v>0</v>
      </c>
      <c r="E157" s="285">
        <f>SUM(E158:E161)</f>
        <v>0</v>
      </c>
    </row>
    <row r="158" spans="1:5" ht="31.5">
      <c r="A158" s="300" t="s">
        <v>664</v>
      </c>
      <c r="B158" s="256" t="s">
        <v>412</v>
      </c>
      <c r="C158" s="129" t="s">
        <v>134</v>
      </c>
      <c r="D158" s="30"/>
      <c r="E158" s="119">
        <f>D158*25</f>
        <v>0</v>
      </c>
    </row>
    <row r="159" spans="1:5" ht="25.5">
      <c r="A159" s="300" t="s">
        <v>665</v>
      </c>
      <c r="B159" s="256" t="s">
        <v>411</v>
      </c>
      <c r="C159" s="129" t="s">
        <v>134</v>
      </c>
      <c r="D159" s="30"/>
      <c r="E159" s="119">
        <f>D159*25</f>
        <v>0</v>
      </c>
    </row>
    <row r="160" spans="1:5" ht="31.5">
      <c r="A160" s="300" t="s">
        <v>666</v>
      </c>
      <c r="B160" s="256" t="s">
        <v>410</v>
      </c>
      <c r="C160" s="129" t="s">
        <v>134</v>
      </c>
      <c r="D160" s="30"/>
      <c r="E160" s="119">
        <f>D160*25</f>
        <v>0</v>
      </c>
    </row>
    <row r="161" spans="1:5" ht="26.25" thickBot="1">
      <c r="A161" s="301" t="s">
        <v>667</v>
      </c>
      <c r="B161" s="257" t="s">
        <v>409</v>
      </c>
      <c r="C161" s="127" t="s">
        <v>134</v>
      </c>
      <c r="D161" s="81"/>
      <c r="E161" s="118">
        <f>D161*25</f>
        <v>0</v>
      </c>
    </row>
    <row r="162" spans="1:5" ht="33.75" customHeight="1" thickBot="1">
      <c r="A162" s="299" t="s">
        <v>663</v>
      </c>
      <c r="B162" s="123" t="s">
        <v>748</v>
      </c>
      <c r="C162" s="129" t="s">
        <v>134</v>
      </c>
      <c r="D162" s="81"/>
      <c r="E162" s="285"/>
    </row>
    <row r="163" spans="1:5" ht="47.25">
      <c r="A163" s="300" t="s">
        <v>668</v>
      </c>
      <c r="B163" s="139" t="s">
        <v>732</v>
      </c>
      <c r="C163" s="192" t="s">
        <v>127</v>
      </c>
      <c r="D163" s="189">
        <f>SUM(D164:D166)</f>
        <v>0</v>
      </c>
      <c r="E163" s="119">
        <f>IF(D119&gt;0,D163/D119)*100</f>
        <v>0</v>
      </c>
    </row>
    <row r="164" spans="1:5" ht="15.75">
      <c r="A164" s="300" t="s">
        <v>670</v>
      </c>
      <c r="B164" s="258" t="s">
        <v>408</v>
      </c>
      <c r="C164" s="192" t="s">
        <v>127</v>
      </c>
      <c r="D164" s="30"/>
      <c r="E164" s="119">
        <f>IF(D119&gt;0,D164/D119)*100</f>
        <v>0</v>
      </c>
    </row>
    <row r="165" spans="1:5" ht="15.75">
      <c r="A165" s="300" t="s">
        <v>671</v>
      </c>
      <c r="B165" s="258" t="s">
        <v>407</v>
      </c>
      <c r="C165" s="192" t="s">
        <v>127</v>
      </c>
      <c r="D165" s="30"/>
      <c r="E165" s="119">
        <f>IF(D119&gt;0,D165/D119)*100</f>
        <v>0</v>
      </c>
    </row>
    <row r="166" spans="1:5" ht="16.5" thickBot="1">
      <c r="A166" s="301" t="s">
        <v>672</v>
      </c>
      <c r="B166" s="259" t="s">
        <v>406</v>
      </c>
      <c r="C166" s="193" t="s">
        <v>127</v>
      </c>
      <c r="D166" s="81"/>
      <c r="E166" s="118">
        <f>IF(D119&gt;0,D166/D119)*100</f>
        <v>0</v>
      </c>
    </row>
    <row r="167" spans="1:5" ht="49.5" customHeight="1">
      <c r="A167" s="299" t="s">
        <v>669</v>
      </c>
      <c r="B167" s="123" t="s">
        <v>731</v>
      </c>
      <c r="C167" s="197"/>
      <c r="D167" s="189">
        <f>IF(SUM(D168:D172)&gt;1,"Ошибка",SUM(D168:D172))</f>
        <v>0</v>
      </c>
      <c r="E167" s="286">
        <f>SUM(E168:E172)</f>
        <v>0</v>
      </c>
    </row>
    <row r="168" spans="1:5" ht="17.25" customHeight="1">
      <c r="A168" s="300" t="s">
        <v>673</v>
      </c>
      <c r="B168" s="258" t="s">
        <v>405</v>
      </c>
      <c r="C168" s="128" t="s">
        <v>134</v>
      </c>
      <c r="D168" s="30"/>
      <c r="E168" s="286">
        <f>D168*20</f>
        <v>0</v>
      </c>
    </row>
    <row r="169" spans="1:5" ht="17.25" customHeight="1">
      <c r="A169" s="300" t="s">
        <v>674</v>
      </c>
      <c r="B169" s="258" t="s">
        <v>404</v>
      </c>
      <c r="C169" s="128" t="s">
        <v>134</v>
      </c>
      <c r="D169" s="30"/>
      <c r="E169" s="286">
        <f>D169*40</f>
        <v>0</v>
      </c>
    </row>
    <row r="170" spans="1:5" ht="17.25" customHeight="1">
      <c r="A170" s="300" t="s">
        <v>675</v>
      </c>
      <c r="B170" s="258" t="s">
        <v>403</v>
      </c>
      <c r="C170" s="128" t="s">
        <v>134</v>
      </c>
      <c r="D170" s="30"/>
      <c r="E170" s="286">
        <f>D170*60</f>
        <v>0</v>
      </c>
    </row>
    <row r="171" spans="1:5" ht="17.25" customHeight="1">
      <c r="A171" s="300" t="s">
        <v>676</v>
      </c>
      <c r="B171" s="258" t="s">
        <v>402</v>
      </c>
      <c r="C171" s="128" t="s">
        <v>134</v>
      </c>
      <c r="D171" s="30"/>
      <c r="E171" s="286">
        <f>D171*80</f>
        <v>0</v>
      </c>
    </row>
    <row r="172" spans="1:5" ht="17.25" customHeight="1" thickBot="1">
      <c r="A172" s="301" t="s">
        <v>677</v>
      </c>
      <c r="B172" s="259" t="s">
        <v>401</v>
      </c>
      <c r="C172" s="127" t="s">
        <v>134</v>
      </c>
      <c r="D172" s="125"/>
      <c r="E172" s="287">
        <f>D172*100</f>
        <v>0</v>
      </c>
    </row>
    <row r="173" spans="1:5" ht="63.75" thickBot="1">
      <c r="A173" s="298" t="s">
        <v>678</v>
      </c>
      <c r="B173" s="126" t="s">
        <v>727</v>
      </c>
      <c r="C173" s="202" t="s">
        <v>127</v>
      </c>
      <c r="D173" s="125"/>
      <c r="E173" s="124">
        <f>IF($D$119&gt;0,D173/$D$119)*100</f>
        <v>0</v>
      </c>
    </row>
    <row r="174" spans="1:5" ht="47.25">
      <c r="A174" s="299" t="s">
        <v>679</v>
      </c>
      <c r="B174" s="123" t="s">
        <v>728</v>
      </c>
      <c r="C174" s="197" t="s">
        <v>127</v>
      </c>
      <c r="D174" s="133"/>
      <c r="E174" s="291">
        <f>IF($D$119&gt;0,D174/$D$119)*100</f>
        <v>0</v>
      </c>
    </row>
    <row r="175" spans="1:5" ht="21" customHeight="1">
      <c r="A175" s="300" t="s">
        <v>682</v>
      </c>
      <c r="B175" s="256" t="s">
        <v>729</v>
      </c>
      <c r="C175" s="192" t="s">
        <v>127</v>
      </c>
      <c r="D175" s="30"/>
      <c r="E175" s="120">
        <f>IF(D119&gt;0,D175/D119)*100</f>
        <v>0</v>
      </c>
    </row>
    <row r="176" spans="1:5" ht="21" customHeight="1">
      <c r="A176" s="300" t="s">
        <v>683</v>
      </c>
      <c r="B176" s="256" t="s">
        <v>400</v>
      </c>
      <c r="C176" s="192" t="s">
        <v>127</v>
      </c>
      <c r="D176" s="30"/>
      <c r="E176" s="119">
        <f>IF(D119&gt;0,D176/D119)*100</f>
        <v>0</v>
      </c>
    </row>
    <row r="177" spans="1:5" ht="18.75" customHeight="1">
      <c r="A177" s="300" t="s">
        <v>684</v>
      </c>
      <c r="B177" s="256" t="s">
        <v>399</v>
      </c>
      <c r="C177" s="192" t="s">
        <v>127</v>
      </c>
      <c r="D177" s="30"/>
      <c r="E177" s="119">
        <f>IF(D119&gt;0,D177/D119)*100</f>
        <v>0</v>
      </c>
    </row>
    <row r="178" spans="1:5" ht="20.25" customHeight="1">
      <c r="A178" s="300" t="s">
        <v>685</v>
      </c>
      <c r="B178" s="256" t="s">
        <v>398</v>
      </c>
      <c r="C178" s="192" t="s">
        <v>127</v>
      </c>
      <c r="D178" s="30"/>
      <c r="E178" s="119">
        <f>IF(D119&gt;0,D178/D119)*100</f>
        <v>0</v>
      </c>
    </row>
    <row r="179" spans="1:5" ht="18" customHeight="1">
      <c r="A179" s="300" t="s">
        <v>686</v>
      </c>
      <c r="B179" s="256" t="s">
        <v>397</v>
      </c>
      <c r="C179" s="192" t="s">
        <v>127</v>
      </c>
      <c r="D179" s="30"/>
      <c r="E179" s="119">
        <f>IF(D119&gt;0,D179/D119)*100</f>
        <v>0</v>
      </c>
    </row>
    <row r="180" spans="1:5" ht="18" customHeight="1" thickBot="1">
      <c r="A180" s="301" t="s">
        <v>687</v>
      </c>
      <c r="B180" s="257" t="s">
        <v>396</v>
      </c>
      <c r="C180" s="193" t="s">
        <v>127</v>
      </c>
      <c r="D180" s="81"/>
      <c r="E180" s="118">
        <f>IF(D119&gt;0,D180/D119)*100</f>
        <v>0</v>
      </c>
    </row>
    <row r="181" spans="1:5" ht="63">
      <c r="A181" s="302" t="s">
        <v>680</v>
      </c>
      <c r="B181" s="123" t="s">
        <v>726</v>
      </c>
      <c r="C181" s="197" t="s">
        <v>127</v>
      </c>
      <c r="D181" s="290">
        <f>SUM(D182:D186)</f>
        <v>0</v>
      </c>
      <c r="E181" s="291">
        <f>IF($D$119&gt;0,D181/$D$119)*100</f>
        <v>0</v>
      </c>
    </row>
    <row r="182" spans="1:5" ht="18" customHeight="1">
      <c r="A182" s="302" t="s">
        <v>688</v>
      </c>
      <c r="B182" s="256" t="s">
        <v>395</v>
      </c>
      <c r="C182" s="192" t="s">
        <v>127</v>
      </c>
      <c r="D182" s="30"/>
      <c r="E182" s="120">
        <f>IF(D119&gt;0,D182/D119)*100</f>
        <v>0</v>
      </c>
    </row>
    <row r="183" spans="1:5" ht="21" customHeight="1">
      <c r="A183" s="302" t="s">
        <v>689</v>
      </c>
      <c r="B183" s="256" t="s">
        <v>394</v>
      </c>
      <c r="C183" s="192" t="s">
        <v>127</v>
      </c>
      <c r="D183" s="30"/>
      <c r="E183" s="119">
        <f>IF(D119&gt;0,D183/D119)*100</f>
        <v>0</v>
      </c>
    </row>
    <row r="184" spans="1:5" ht="21" customHeight="1">
      <c r="A184" s="302" t="s">
        <v>690</v>
      </c>
      <c r="B184" s="256" t="s">
        <v>393</v>
      </c>
      <c r="C184" s="192" t="s">
        <v>127</v>
      </c>
      <c r="D184" s="30"/>
      <c r="E184" s="119">
        <f>IF(D119&gt;0,D184/D119)*100</f>
        <v>0</v>
      </c>
    </row>
    <row r="185" spans="1:5" ht="21" customHeight="1">
      <c r="A185" s="302" t="s">
        <v>691</v>
      </c>
      <c r="B185" s="256" t="s">
        <v>392</v>
      </c>
      <c r="C185" s="192" t="s">
        <v>127</v>
      </c>
      <c r="D185" s="30"/>
      <c r="E185" s="119">
        <f>IF(D119&gt;0,D185/D119)*100</f>
        <v>0</v>
      </c>
    </row>
    <row r="186" spans="1:5" ht="21" customHeight="1" thickBot="1">
      <c r="A186" s="302" t="s">
        <v>692</v>
      </c>
      <c r="B186" s="257" t="s">
        <v>391</v>
      </c>
      <c r="C186" s="193" t="s">
        <v>127</v>
      </c>
      <c r="D186" s="81"/>
      <c r="E186" s="118">
        <f>IF(D119&gt;0,D186/D119)*100</f>
        <v>0</v>
      </c>
    </row>
    <row r="187" spans="1:5" ht="19.5" customHeight="1" thickBot="1">
      <c r="A187" s="303" t="s">
        <v>681</v>
      </c>
      <c r="B187" s="122" t="s">
        <v>730</v>
      </c>
      <c r="C187" s="191" t="s">
        <v>134</v>
      </c>
      <c r="D187" s="121"/>
      <c r="E187" s="288">
        <f>D187*100</f>
        <v>0</v>
      </c>
    </row>
    <row r="188" spans="1:5" ht="63">
      <c r="A188" s="304" t="s">
        <v>693</v>
      </c>
      <c r="B188" s="123" t="s">
        <v>390</v>
      </c>
      <c r="C188" s="197" t="s">
        <v>127</v>
      </c>
      <c r="D188" s="76"/>
      <c r="E188" s="120">
        <f>IF(D119&gt;0,D188/D119)*100</f>
        <v>0</v>
      </c>
    </row>
    <row r="189" spans="1:5" ht="18" customHeight="1">
      <c r="A189" s="302" t="s">
        <v>694</v>
      </c>
      <c r="B189" s="256" t="s">
        <v>389</v>
      </c>
      <c r="C189" s="192" t="s">
        <v>127</v>
      </c>
      <c r="D189" s="30"/>
      <c r="E189" s="119">
        <f>IF(D119&gt;0,D189/D119)*100</f>
        <v>0</v>
      </c>
    </row>
    <row r="190" spans="1:7" ht="18" customHeight="1" thickBot="1">
      <c r="A190" s="298" t="s">
        <v>695</v>
      </c>
      <c r="B190" s="257" t="s">
        <v>388</v>
      </c>
      <c r="C190" s="193" t="s">
        <v>127</v>
      </c>
      <c r="D190" s="81"/>
      <c r="E190" s="118">
        <f>IF(D119&gt;0,D190/D119)*100</f>
        <v>0</v>
      </c>
      <c r="G190" s="220"/>
    </row>
    <row r="191" spans="1:6" ht="15.75">
      <c r="A191" s="305"/>
      <c r="B191" s="249" t="s">
        <v>713</v>
      </c>
      <c r="C191" s="250"/>
      <c r="D191" s="251"/>
      <c r="E191" s="252"/>
      <c r="F191" s="281"/>
    </row>
    <row r="192" spans="1:6" ht="31.5">
      <c r="A192" s="377" t="s">
        <v>714</v>
      </c>
      <c r="B192" s="253" t="s">
        <v>720</v>
      </c>
      <c r="C192" s="254" t="s">
        <v>127</v>
      </c>
      <c r="D192" s="255"/>
      <c r="E192" s="143">
        <f>IF($D$8&gt;0,D192/$D$8)*100</f>
        <v>0</v>
      </c>
      <c r="F192" s="195"/>
    </row>
    <row r="193" spans="1:6" ht="31.5">
      <c r="A193" s="377" t="s">
        <v>715</v>
      </c>
      <c r="B193" s="253" t="s">
        <v>721</v>
      </c>
      <c r="C193" s="254" t="s">
        <v>127</v>
      </c>
      <c r="D193" s="307"/>
      <c r="E193" s="143">
        <f>IF($D$8&gt;0,D193/$D$8)*100</f>
        <v>0</v>
      </c>
      <c r="F193" s="195"/>
    </row>
    <row r="194" spans="1:6" ht="31.5">
      <c r="A194" s="377" t="s">
        <v>716</v>
      </c>
      <c r="B194" s="253" t="s">
        <v>722</v>
      </c>
      <c r="C194" s="254" t="s">
        <v>127</v>
      </c>
      <c r="D194" s="307"/>
      <c r="E194" s="143">
        <f>IF($D$125&gt;0,D194/$D$125)*100</f>
        <v>0</v>
      </c>
      <c r="F194" s="195"/>
    </row>
    <row r="195" spans="1:6" ht="31.5">
      <c r="A195" s="377" t="s">
        <v>717</v>
      </c>
      <c r="B195" s="253" t="s">
        <v>723</v>
      </c>
      <c r="C195" s="254" t="s">
        <v>127</v>
      </c>
      <c r="D195" s="307"/>
      <c r="E195" s="143">
        <f>IF($D$122&gt;0,D195/$D$122)*100</f>
        <v>0</v>
      </c>
      <c r="F195" s="195"/>
    </row>
    <row r="196" spans="1:6" ht="31.5">
      <c r="A196" s="377" t="s">
        <v>718</v>
      </c>
      <c r="B196" s="253" t="s">
        <v>724</v>
      </c>
      <c r="C196" s="254" t="s">
        <v>127</v>
      </c>
      <c r="D196" s="307"/>
      <c r="E196" s="143">
        <f>IF($D$127&gt;0,D196/$D$127)*100</f>
        <v>0</v>
      </c>
      <c r="F196" s="195"/>
    </row>
    <row r="197" spans="1:6" ht="33.75" customHeight="1">
      <c r="A197" s="377" t="s">
        <v>719</v>
      </c>
      <c r="B197" s="253" t="s">
        <v>725</v>
      </c>
      <c r="C197" s="254" t="s">
        <v>127</v>
      </c>
      <c r="D197" s="307"/>
      <c r="E197" s="143">
        <f>IF($D$127&gt;0,D197/$D$127)*100</f>
        <v>0</v>
      </c>
      <c r="F197" s="195"/>
    </row>
    <row r="199" ht="15.75">
      <c r="B199" s="378" t="s">
        <v>800</v>
      </c>
    </row>
    <row r="200" ht="31.5">
      <c r="B200" s="379" t="s">
        <v>801</v>
      </c>
    </row>
  </sheetData>
  <sheetProtection password="CA39" sheet="1"/>
  <mergeCells count="5">
    <mergeCell ref="C1:E1"/>
    <mergeCell ref="G3:K5"/>
    <mergeCell ref="G1:O1"/>
    <mergeCell ref="H2:O2"/>
    <mergeCell ref="C2:E2"/>
  </mergeCells>
  <conditionalFormatting sqref="D78">
    <cfRule type="cellIs" priority="90" dxfId="165" operator="greaterThan">
      <formula>$D$76</formula>
    </cfRule>
  </conditionalFormatting>
  <conditionalFormatting sqref="D75">
    <cfRule type="cellIs" priority="89" dxfId="166" operator="greaterThan">
      <formula>$D$74</formula>
    </cfRule>
  </conditionalFormatting>
  <conditionalFormatting sqref="D80:D83">
    <cfRule type="cellIs" priority="88" dxfId="166" operator="greaterThan">
      <formula>$D$76</formula>
    </cfRule>
  </conditionalFormatting>
  <conditionalFormatting sqref="D84">
    <cfRule type="cellIs" priority="87" dxfId="166" operator="greaterThan">
      <formula>$D$82</formula>
    </cfRule>
  </conditionalFormatting>
  <conditionalFormatting sqref="D84">
    <cfRule type="cellIs" priority="86" dxfId="166" operator="greaterThan">
      <formula>$D$80</formula>
    </cfRule>
  </conditionalFormatting>
  <conditionalFormatting sqref="D52">
    <cfRule type="cellIs" priority="82" dxfId="167" operator="notEqual">
      <formula>SUM($D$62:$D$65)</formula>
    </cfRule>
    <cfRule type="cellIs" priority="83" dxfId="168" operator="notEqual">
      <formula>SUM($D$57:$D$60)</formula>
    </cfRule>
    <cfRule type="cellIs" priority="84" dxfId="169" operator="notEqual">
      <formula>SUM($D$53:$D$56)</formula>
    </cfRule>
  </conditionalFormatting>
  <conditionalFormatting sqref="D54">
    <cfRule type="cellIs" priority="81" dxfId="170" operator="notEqual">
      <formula>$D$52-($D$53+$D$55+$D$56)</formula>
    </cfRule>
  </conditionalFormatting>
  <conditionalFormatting sqref="D55">
    <cfRule type="cellIs" priority="80" dxfId="170" operator="notEqual">
      <formula>$D$52-($D$53+$D$54+$D$56)</formula>
    </cfRule>
  </conditionalFormatting>
  <conditionalFormatting sqref="D56">
    <cfRule type="cellIs" priority="79" dxfId="170" operator="notEqual">
      <formula>$D$52-($D$53+$D$54+$D$55)</formula>
    </cfRule>
  </conditionalFormatting>
  <conditionalFormatting sqref="D57">
    <cfRule type="cellIs" priority="78" dxfId="169" operator="notEqual">
      <formula>$D$52-$D$58-$D$59-$D$60</formula>
    </cfRule>
  </conditionalFormatting>
  <conditionalFormatting sqref="D58">
    <cfRule type="cellIs" priority="77" dxfId="170" operator="notEqual">
      <formula>$D$52-($D$57+$D$59+$D$60)</formula>
    </cfRule>
  </conditionalFormatting>
  <conditionalFormatting sqref="D59">
    <cfRule type="cellIs" priority="76" dxfId="170" operator="notEqual">
      <formula>$D$52-($D$57+$D$58+$D$60)</formula>
    </cfRule>
  </conditionalFormatting>
  <conditionalFormatting sqref="D60">
    <cfRule type="cellIs" priority="75" dxfId="170" operator="notEqual">
      <formula>$D$52-($D$57+$D$58+$D$59)</formula>
    </cfRule>
  </conditionalFormatting>
  <conditionalFormatting sqref="D53">
    <cfRule type="cellIs" priority="74" dxfId="170" operator="notEqual">
      <formula>$D$52-($D$54+$D$55+$D$56)</formula>
    </cfRule>
  </conditionalFormatting>
  <conditionalFormatting sqref="D99 D103 D70 D72 D74 D61">
    <cfRule type="cellIs" priority="73" dxfId="169" operator="greaterThan">
      <formula>$D$52</formula>
    </cfRule>
  </conditionalFormatting>
  <conditionalFormatting sqref="D63 D67">
    <cfRule type="cellIs" priority="72" dxfId="169" operator="notEqual">
      <formula>$D$52-$D$62-$D$65-$D$64</formula>
    </cfRule>
  </conditionalFormatting>
  <conditionalFormatting sqref="D66">
    <cfRule type="cellIs" priority="71" dxfId="169" operator="notEqual">
      <formula>$D$52-$D$67-$D$68-$D$69</formula>
    </cfRule>
  </conditionalFormatting>
  <conditionalFormatting sqref="D67">
    <cfRule type="cellIs" priority="70" dxfId="169" operator="notEqual">
      <formula>$D$52-$D$66-$D$68-$D$69</formula>
    </cfRule>
  </conditionalFormatting>
  <conditionalFormatting sqref="D68">
    <cfRule type="cellIs" priority="69" dxfId="169" operator="notEqual">
      <formula>$D$52-$D$67-$D$66-$D$69</formula>
    </cfRule>
  </conditionalFormatting>
  <conditionalFormatting sqref="D69">
    <cfRule type="cellIs" priority="68" dxfId="169" operator="notEqual">
      <formula>$D$52-$D$67-$D$68-$D$66</formula>
    </cfRule>
  </conditionalFormatting>
  <conditionalFormatting sqref="D71">
    <cfRule type="cellIs" priority="66" dxfId="170" operator="greaterThan">
      <formula>$D$70</formula>
    </cfRule>
    <cfRule type="cellIs" priority="67" dxfId="169" operator="greaterThan">
      <formula>$D$61</formula>
    </cfRule>
  </conditionalFormatting>
  <conditionalFormatting sqref="D73">
    <cfRule type="cellIs" priority="64" dxfId="170" operator="greaterThan">
      <formula>$D$71</formula>
    </cfRule>
    <cfRule type="cellIs" priority="65" dxfId="169" operator="greaterThan">
      <formula>$D$72</formula>
    </cfRule>
  </conditionalFormatting>
  <conditionalFormatting sqref="D79">
    <cfRule type="cellIs" priority="63" dxfId="165" operator="greaterThan">
      <formula>$D$78</formula>
    </cfRule>
  </conditionalFormatting>
  <conditionalFormatting sqref="D87:D88 D93:D94">
    <cfRule type="cellIs" priority="62" dxfId="166" operator="greaterThan">
      <formula>$D$8</formula>
    </cfRule>
  </conditionalFormatting>
  <conditionalFormatting sqref="D100:D102">
    <cfRule type="cellIs" priority="61" dxfId="169" operator="greaterThan">
      <formula>$D$99</formula>
    </cfRule>
  </conditionalFormatting>
  <conditionalFormatting sqref="D104 D111">
    <cfRule type="cellIs" priority="60" dxfId="169" operator="greaterThan">
      <formula>$D$76</formula>
    </cfRule>
  </conditionalFormatting>
  <conditionalFormatting sqref="D105">
    <cfRule type="cellIs" priority="59" dxfId="169" operator="notEqual">
      <formula>$D$104-$D$106</formula>
    </cfRule>
  </conditionalFormatting>
  <conditionalFormatting sqref="D107 D115">
    <cfRule type="cellIs" priority="58" dxfId="169" operator="greaterThan">
      <formula>$D$104</formula>
    </cfRule>
  </conditionalFormatting>
  <conditionalFormatting sqref="D106">
    <cfRule type="cellIs" priority="56" dxfId="169" operator="notEqual">
      <formula>$D$104-$D$105</formula>
    </cfRule>
  </conditionalFormatting>
  <conditionalFormatting sqref="D108">
    <cfRule type="cellIs" priority="55" dxfId="169" operator="notEqual">
      <formula>$D$107-$D$109</formula>
    </cfRule>
  </conditionalFormatting>
  <conditionalFormatting sqref="D109">
    <cfRule type="cellIs" priority="54" dxfId="169" operator="notEqual">
      <formula>$D$107-$D$108</formula>
    </cfRule>
  </conditionalFormatting>
  <conditionalFormatting sqref="D110">
    <cfRule type="cellIs" priority="53" dxfId="169" operator="greaterThan">
      <formula>$D$76-$D$104</formula>
    </cfRule>
  </conditionalFormatting>
  <conditionalFormatting sqref="D112:D114">
    <cfRule type="cellIs" priority="52" dxfId="169" operator="greaterThan">
      <formula>$D$111</formula>
    </cfRule>
  </conditionalFormatting>
  <conditionalFormatting sqref="D116">
    <cfRule type="cellIs" priority="51" dxfId="169" operator="notEqual">
      <formula>$D$115-$D$117</formula>
    </cfRule>
  </conditionalFormatting>
  <conditionalFormatting sqref="D117">
    <cfRule type="cellIs" priority="50" dxfId="169" operator="notEqual">
      <formula>$D$115-$D$116</formula>
    </cfRule>
  </conditionalFormatting>
  <conditionalFormatting sqref="D153:D154">
    <cfRule type="cellIs" priority="49" dxfId="170" operator="greaterThan">
      <formula>$D$152</formula>
    </cfRule>
  </conditionalFormatting>
  <conditionalFormatting sqref="D129:D131 D134 D138">
    <cfRule type="cellIs" priority="48" dxfId="169" operator="greaterThan">
      <formula>$D$128</formula>
    </cfRule>
  </conditionalFormatting>
  <conditionalFormatting sqref="D132">
    <cfRule type="cellIs" priority="47" dxfId="169" operator="greaterThan">
      <formula>$D$131</formula>
    </cfRule>
  </conditionalFormatting>
  <conditionalFormatting sqref="D135">
    <cfRule type="cellIs" priority="46" dxfId="169" operator="greaterThan">
      <formula>$D$134</formula>
    </cfRule>
  </conditionalFormatting>
  <conditionalFormatting sqref="D136">
    <cfRule type="cellIs" priority="45" dxfId="169" operator="greaterThan">
      <formula>$D$135</formula>
    </cfRule>
  </conditionalFormatting>
  <conditionalFormatting sqref="D139:D140">
    <cfRule type="cellIs" priority="44" dxfId="169" operator="greaterThan">
      <formula>$D$139</formula>
    </cfRule>
  </conditionalFormatting>
  <conditionalFormatting sqref="D143">
    <cfRule type="cellIs" priority="43" dxfId="169" operator="greaterThan">
      <formula>$D$142</formula>
    </cfRule>
  </conditionalFormatting>
  <conditionalFormatting sqref="D144">
    <cfRule type="cellIs" priority="42" dxfId="169" operator="greaterThan">
      <formula>$D$143</formula>
    </cfRule>
  </conditionalFormatting>
  <conditionalFormatting sqref="D146:D147">
    <cfRule type="cellIs" priority="41" dxfId="169" operator="greaterThan">
      <formula>$D$146</formula>
    </cfRule>
  </conditionalFormatting>
  <conditionalFormatting sqref="E120 E52 E8">
    <cfRule type="cellIs" priority="40" dxfId="171" operator="notEqual">
      <formula>100</formula>
    </cfRule>
  </conditionalFormatting>
  <conditionalFormatting sqref="D89:D91 D95:D97">
    <cfRule type="cellIs" priority="39" dxfId="165" operator="greaterThan">
      <formula>$D$52</formula>
    </cfRule>
  </conditionalFormatting>
  <conditionalFormatting sqref="D121">
    <cfRule type="cellIs" priority="38" dxfId="169" operator="notEqual">
      <formula>$D$120-SUM($D$122:$D$127)</formula>
    </cfRule>
  </conditionalFormatting>
  <conditionalFormatting sqref="D122">
    <cfRule type="cellIs" priority="37" dxfId="169" operator="notEqual">
      <formula>$D$120-SUM($D$121,$D$123:$D$127)</formula>
    </cfRule>
  </conditionalFormatting>
  <conditionalFormatting sqref="D123">
    <cfRule type="cellIs" priority="36" dxfId="169" operator="notEqual">
      <formula>$D$120-SUM($D$121:$D$122,$D$124:$D$127)</formula>
    </cfRule>
  </conditionalFormatting>
  <conditionalFormatting sqref="D127">
    <cfRule type="cellIs" priority="35" dxfId="169" operator="notEqual">
      <formula>$D$76</formula>
    </cfRule>
  </conditionalFormatting>
  <conditionalFormatting sqref="D124">
    <cfRule type="cellIs" priority="34" dxfId="169" operator="notEqual">
      <formula>$D$120-SUM($D$121:$D$123,$D$125:$D$127)</formula>
    </cfRule>
  </conditionalFormatting>
  <conditionalFormatting sqref="D125">
    <cfRule type="cellIs" priority="33" dxfId="169" operator="notEqual">
      <formula>$D$52</formula>
    </cfRule>
  </conditionalFormatting>
  <conditionalFormatting sqref="D126">
    <cfRule type="cellIs" priority="32" dxfId="169" operator="notEqual">
      <formula>$D$120-SUM($D$121:$D$125,$D$127)</formula>
    </cfRule>
  </conditionalFormatting>
  <conditionalFormatting sqref="D149">
    <cfRule type="cellIs" priority="31" dxfId="170" operator="greaterThan">
      <formula>$D$148</formula>
    </cfRule>
  </conditionalFormatting>
  <conditionalFormatting sqref="D175:D180">
    <cfRule type="cellIs" priority="30" dxfId="170" operator="greaterThan">
      <formula>$D$174</formula>
    </cfRule>
  </conditionalFormatting>
  <conditionalFormatting sqref="D182:D186">
    <cfRule type="cellIs" priority="29" dxfId="170" operator="greaterThan">
      <formula>$D$181</formula>
    </cfRule>
  </conditionalFormatting>
  <conditionalFormatting sqref="D188">
    <cfRule type="cellIs" priority="28" dxfId="170" operator="greaterThan">
      <formula>"$d$73"</formula>
    </cfRule>
  </conditionalFormatting>
  <conditionalFormatting sqref="D189:D190">
    <cfRule type="cellIs" priority="27" dxfId="170" operator="greaterThan">
      <formula>$D$188</formula>
    </cfRule>
  </conditionalFormatting>
  <conditionalFormatting sqref="D65">
    <cfRule type="cellIs" priority="25" dxfId="169" operator="notEqual">
      <formula>$D$52-$D$62-$D$63-$D$64</formula>
    </cfRule>
  </conditionalFormatting>
  <conditionalFormatting sqref="E192:E197">
    <cfRule type="cellIs" priority="22" dxfId="170" operator="greaterThan">
      <formula>100</formula>
    </cfRule>
  </conditionalFormatting>
  <conditionalFormatting sqref="D167">
    <cfRule type="cellIs" priority="21" dxfId="170" operator="greaterThan" stopIfTrue="1">
      <formula>1</formula>
    </cfRule>
  </conditionalFormatting>
  <conditionalFormatting sqref="E167:E172">
    <cfRule type="cellIs" priority="20" dxfId="170" operator="greaterThan">
      <formula>100</formula>
    </cfRule>
  </conditionalFormatting>
  <conditionalFormatting sqref="D187">
    <cfRule type="cellIs" priority="18" dxfId="170" operator="greaterThan" stopIfTrue="1">
      <formula>1</formula>
    </cfRule>
  </conditionalFormatting>
  <conditionalFormatting sqref="D158">
    <cfRule type="cellIs" priority="17" dxfId="170" operator="greaterThan" stopIfTrue="1">
      <formula>1</formula>
    </cfRule>
  </conditionalFormatting>
  <conditionalFormatting sqref="D158:D162">
    <cfRule type="cellIs" priority="16" dxfId="170" operator="greaterThan" stopIfTrue="1">
      <formula>1</formula>
    </cfRule>
  </conditionalFormatting>
  <conditionalFormatting sqref="D168:D172">
    <cfRule type="cellIs" priority="15" dxfId="170" operator="greaterThan" stopIfTrue="1">
      <formula>1</formula>
    </cfRule>
  </conditionalFormatting>
  <conditionalFormatting sqref="D5:E5">
    <cfRule type="cellIs" priority="13" dxfId="170" operator="equal">
      <formula>"Наименование ОУ"</formula>
    </cfRule>
  </conditionalFormatting>
  <conditionalFormatting sqref="D6:E6">
    <cfRule type="containsText" priority="12" dxfId="170" operator="containsText" stopIfTrue="1" text="Код ОУ">
      <formula>NOT(ISERROR(SEARCH("Код ОУ",D6)))</formula>
    </cfRule>
  </conditionalFormatting>
  <conditionalFormatting sqref="D4:E4">
    <cfRule type="containsText" priority="11" dxfId="170" operator="containsText" stopIfTrue="1" text="статус ОУ">
      <formula>NOT(ISERROR(SEARCH("статус ОУ",D4)))</formula>
    </cfRule>
  </conditionalFormatting>
  <conditionalFormatting sqref="D9:D12 D45:D51 D35:D43 D14:D17 D19:D22 D24:D33">
    <cfRule type="containsBlanks" priority="10" dxfId="83" stopIfTrue="1">
      <formula>LEN(TRIM(D9))=0</formula>
    </cfRule>
  </conditionalFormatting>
  <conditionalFormatting sqref="D18">
    <cfRule type="containsBlanks" priority="9" dxfId="83" stopIfTrue="1">
      <formula>LEN(TRIM(D18))=0</formula>
    </cfRule>
  </conditionalFormatting>
  <conditionalFormatting sqref="D9">
    <cfRule type="cellIs" priority="8" dxfId="171" operator="lessThan" stopIfTrue="1">
      <formula>$D$7-$D$9-$D$10-$D$11</formula>
    </cfRule>
  </conditionalFormatting>
  <conditionalFormatting sqref="D10">
    <cfRule type="cellIs" priority="7" dxfId="171" operator="lessThan" stopIfTrue="1">
      <formula>$D$7-$D$8-$D$10-$D$11</formula>
    </cfRule>
  </conditionalFormatting>
  <conditionalFormatting sqref="D11">
    <cfRule type="cellIs" priority="6" dxfId="171" operator="lessThan" stopIfTrue="1">
      <formula>$D$7-$D$8-$D$9-$D$11</formula>
    </cfRule>
  </conditionalFormatting>
  <conditionalFormatting sqref="D12">
    <cfRule type="cellIs" priority="5" dxfId="171" operator="lessThan" stopIfTrue="1">
      <formula>$D$7-$D$8-$D$9-$D$10</formula>
    </cfRule>
  </conditionalFormatting>
  <conditionalFormatting sqref="D52:D85">
    <cfRule type="containsBlanks" priority="91" dxfId="83" stopIfTrue="1">
      <formula>LEN(TRIM(D52))=0</formula>
    </cfRule>
  </conditionalFormatting>
  <conditionalFormatting sqref="D87:D91">
    <cfRule type="containsBlanks" priority="3" dxfId="83" stopIfTrue="1">
      <formula>LEN(TRIM(D87))=0</formula>
    </cfRule>
  </conditionalFormatting>
  <conditionalFormatting sqref="D93:D197">
    <cfRule type="containsBlanks" priority="2" dxfId="83" stopIfTrue="1">
      <formula>LEN(TRIM(D93))=0</formula>
    </cfRule>
  </conditionalFormatting>
  <conditionalFormatting sqref="B1">
    <cfRule type="containsText" priority="1" dxfId="11" operator="containsText" stopIfTrue="1" text="заполнить">
      <formula>NOT(ISERROR(SEARCH("заполнить",B1)))</formula>
    </cfRule>
  </conditionalFormatting>
  <printOptions/>
  <pageMargins left="0.4" right="0.2362204724409449" top="0.19" bottom="0.19" header="0.17" footer="0.17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3"/>
  <sheetViews>
    <sheetView tabSelected="1" zoomScalePageLayoutView="0" workbookViewId="0" topLeftCell="A1">
      <selection activeCell="A1" sqref="A1"/>
    </sheetView>
  </sheetViews>
  <sheetFormatPr defaultColWidth="71.8515625" defaultRowHeight="15"/>
  <cols>
    <col min="1" max="1" width="10.421875" style="10" customWidth="1"/>
    <col min="2" max="2" width="72.7109375" style="10" customWidth="1"/>
    <col min="3" max="3" width="15.7109375" style="9" customWidth="1"/>
    <col min="4" max="4" width="15.28125" style="71" customWidth="1"/>
    <col min="5" max="5" width="14.00390625" style="54" customWidth="1"/>
    <col min="6" max="6" width="11.421875" style="273" customWidth="1"/>
    <col min="7" max="254" width="9.140625" style="10" customWidth="1"/>
    <col min="255" max="255" width="10.421875" style="10" customWidth="1"/>
    <col min="256" max="16384" width="71.8515625" style="10" customWidth="1"/>
  </cols>
  <sheetData>
    <row r="1" spans="1:5" ht="64.5" customHeight="1" thickBot="1">
      <c r="A1" s="218"/>
      <c r="B1" s="308" t="s">
        <v>517</v>
      </c>
      <c r="C1" s="398" t="s">
        <v>752</v>
      </c>
      <c r="D1" s="398"/>
      <c r="E1" s="398"/>
    </row>
    <row r="2" spans="1:12" s="15" customFormat="1" ht="21">
      <c r="A2" s="11"/>
      <c r="B2" s="12"/>
      <c r="C2" s="13"/>
      <c r="D2" s="14"/>
      <c r="E2" s="55"/>
      <c r="F2" s="276"/>
      <c r="G2" s="399" t="s">
        <v>516</v>
      </c>
      <c r="H2" s="400"/>
      <c r="I2" s="400"/>
      <c r="J2" s="400"/>
      <c r="K2" s="400"/>
      <c r="L2" s="401"/>
    </row>
    <row r="3" spans="2:12" ht="67.5" customHeight="1" thickBot="1">
      <c r="B3" s="239" t="s">
        <v>802</v>
      </c>
      <c r="C3" s="236"/>
      <c r="D3" s="187" t="s">
        <v>511</v>
      </c>
      <c r="E3" s="184" t="s">
        <v>754</v>
      </c>
      <c r="F3" s="185"/>
      <c r="G3" s="186">
        <v>101</v>
      </c>
      <c r="H3" s="395" t="s">
        <v>518</v>
      </c>
      <c r="I3" s="395"/>
      <c r="J3" s="395"/>
      <c r="K3" s="395"/>
      <c r="L3" s="396"/>
    </row>
    <row r="4" spans="1:12" ht="27.75" customHeight="1">
      <c r="A4" s="235"/>
      <c r="D4" s="312" t="s">
        <v>753</v>
      </c>
      <c r="E4" s="313" t="str">
        <f>D4</f>
        <v>Статус ОУ</v>
      </c>
      <c r="G4" s="402" t="s">
        <v>521</v>
      </c>
      <c r="H4" s="403"/>
      <c r="I4" s="403"/>
      <c r="J4" s="403"/>
      <c r="K4" s="403"/>
      <c r="L4" s="404"/>
    </row>
    <row r="5" spans="1:12" ht="19.5" thickBot="1">
      <c r="A5" s="237"/>
      <c r="B5" s="246" t="s">
        <v>711</v>
      </c>
      <c r="C5" s="238"/>
      <c r="D5" s="312" t="s">
        <v>271</v>
      </c>
      <c r="E5" s="313" t="str">
        <f>D5</f>
        <v>Наименование ОУ</v>
      </c>
      <c r="G5" s="405"/>
      <c r="H5" s="406"/>
      <c r="I5" s="406"/>
      <c r="J5" s="406"/>
      <c r="K5" s="406"/>
      <c r="L5" s="407"/>
    </row>
    <row r="6" spans="1:12" ht="29.25" thickBot="1">
      <c r="A6" s="234" t="s">
        <v>519</v>
      </c>
      <c r="B6" s="16" t="s">
        <v>156</v>
      </c>
      <c r="C6" s="233" t="s">
        <v>299</v>
      </c>
      <c r="D6" s="314" t="s">
        <v>272</v>
      </c>
      <c r="E6" s="315" t="str">
        <f>D6</f>
        <v>Код ОУ</v>
      </c>
      <c r="G6" s="408"/>
      <c r="H6" s="409"/>
      <c r="I6" s="409"/>
      <c r="J6" s="409"/>
      <c r="K6" s="409"/>
      <c r="L6" s="410"/>
    </row>
    <row r="7" spans="1:5" ht="15" customHeight="1">
      <c r="A7" s="72"/>
      <c r="B7" s="17" t="s">
        <v>274</v>
      </c>
      <c r="C7" s="18"/>
      <c r="D7" s="45"/>
      <c r="E7" s="53"/>
    </row>
    <row r="8" spans="1:6" s="61" customFormat="1" ht="30.75" customHeight="1">
      <c r="A8" s="69" t="s">
        <v>155</v>
      </c>
      <c r="B8" s="68" t="s">
        <v>310</v>
      </c>
      <c r="C8" s="62" t="s">
        <v>127</v>
      </c>
      <c r="D8" s="60">
        <f>SUM(D9:D15)</f>
        <v>0</v>
      </c>
      <c r="E8" s="60">
        <v>100</v>
      </c>
      <c r="F8" s="264"/>
    </row>
    <row r="9" spans="1:6" s="61" customFormat="1" ht="15" customHeight="1">
      <c r="A9" s="69" t="s">
        <v>248</v>
      </c>
      <c r="B9" s="73" t="s">
        <v>312</v>
      </c>
      <c r="C9" s="62" t="s">
        <v>127</v>
      </c>
      <c r="D9" s="70"/>
      <c r="E9" s="96">
        <f aca="true" t="shared" si="0" ref="E9:E15">IF($D$8&gt;0,D9/$D$8*100,)</f>
        <v>0</v>
      </c>
      <c r="F9" s="264"/>
    </row>
    <row r="10" spans="1:6" s="61" customFormat="1" ht="15" customHeight="1">
      <c r="A10" s="69" t="s">
        <v>247</v>
      </c>
      <c r="B10" s="73" t="s">
        <v>734</v>
      </c>
      <c r="C10" s="62" t="s">
        <v>127</v>
      </c>
      <c r="D10" s="70"/>
      <c r="E10" s="96">
        <f t="shared" si="0"/>
        <v>0</v>
      </c>
      <c r="F10" s="264"/>
    </row>
    <row r="11" spans="1:6" s="61" customFormat="1" ht="15" customHeight="1">
      <c r="A11" s="69" t="s">
        <v>273</v>
      </c>
      <c r="B11" s="73" t="s">
        <v>735</v>
      </c>
      <c r="C11" s="62" t="s">
        <v>127</v>
      </c>
      <c r="D11" s="70"/>
      <c r="E11" s="96">
        <f t="shared" si="0"/>
        <v>0</v>
      </c>
      <c r="F11" s="264"/>
    </row>
    <row r="12" spans="1:6" s="61" customFormat="1" ht="15" customHeight="1">
      <c r="A12" s="69" t="s">
        <v>736</v>
      </c>
      <c r="B12" s="73" t="s">
        <v>737</v>
      </c>
      <c r="C12" s="62" t="s">
        <v>127</v>
      </c>
      <c r="D12" s="70"/>
      <c r="E12" s="96">
        <f t="shared" si="0"/>
        <v>0</v>
      </c>
      <c r="F12" s="264"/>
    </row>
    <row r="13" spans="1:6" s="61" customFormat="1" ht="15" customHeight="1">
      <c r="A13" s="69" t="s">
        <v>738</v>
      </c>
      <c r="B13" s="73" t="s">
        <v>739</v>
      </c>
      <c r="C13" s="62" t="s">
        <v>127</v>
      </c>
      <c r="D13" s="70"/>
      <c r="E13" s="96">
        <f t="shared" si="0"/>
        <v>0</v>
      </c>
      <c r="F13" s="264"/>
    </row>
    <row r="14" spans="1:6" s="61" customFormat="1" ht="15" customHeight="1">
      <c r="A14" s="69" t="s">
        <v>740</v>
      </c>
      <c r="B14" s="73" t="s">
        <v>746</v>
      </c>
      <c r="C14" s="62" t="s">
        <v>127</v>
      </c>
      <c r="D14" s="70"/>
      <c r="E14" s="96">
        <f t="shared" si="0"/>
        <v>0</v>
      </c>
      <c r="F14" s="264"/>
    </row>
    <row r="15" spans="1:6" s="61" customFormat="1" ht="15" customHeight="1" thickBot="1">
      <c r="A15" s="269" t="s">
        <v>741</v>
      </c>
      <c r="B15" s="270" t="s">
        <v>311</v>
      </c>
      <c r="C15" s="271" t="s">
        <v>127</v>
      </c>
      <c r="D15" s="265"/>
      <c r="E15" s="97">
        <f t="shared" si="0"/>
        <v>0</v>
      </c>
      <c r="F15" s="264"/>
    </row>
    <row r="16" spans="1:5" ht="15.75">
      <c r="A16" s="266"/>
      <c r="B16" s="267" t="s">
        <v>249</v>
      </c>
      <c r="C16" s="268" t="s">
        <v>309</v>
      </c>
      <c r="D16" s="272">
        <f>SUM(D17,D20,D23,D32,D43)</f>
        <v>0</v>
      </c>
      <c r="E16" s="272">
        <v>100</v>
      </c>
    </row>
    <row r="17" spans="1:5" ht="15.75">
      <c r="A17" s="19" t="s">
        <v>154</v>
      </c>
      <c r="B17" s="20" t="s">
        <v>522</v>
      </c>
      <c r="C17" s="21" t="s">
        <v>300</v>
      </c>
      <c r="D17" s="22"/>
      <c r="E17" s="56"/>
    </row>
    <row r="18" spans="1:5" ht="47.25">
      <c r="A18" s="217" t="s">
        <v>246</v>
      </c>
      <c r="B18" s="24" t="s">
        <v>153</v>
      </c>
      <c r="C18" s="25" t="s">
        <v>134</v>
      </c>
      <c r="D18" s="26"/>
      <c r="E18" s="56"/>
    </row>
    <row r="19" spans="1:5" ht="47.25">
      <c r="A19" s="217" t="s">
        <v>245</v>
      </c>
      <c r="B19" s="24" t="s">
        <v>151</v>
      </c>
      <c r="C19" s="25" t="s">
        <v>127</v>
      </c>
      <c r="D19" s="64"/>
      <c r="E19" s="96">
        <f>IF(SUM($D$10:$D$14)&gt;0,D19/SUM($D$10:$D$14)*100,)</f>
        <v>0</v>
      </c>
    </row>
    <row r="20" spans="1:5" ht="15.75">
      <c r="A20" s="19" t="s">
        <v>152</v>
      </c>
      <c r="B20" s="20" t="s">
        <v>295</v>
      </c>
      <c r="C20" s="21" t="s">
        <v>300</v>
      </c>
      <c r="D20" s="22"/>
      <c r="E20" s="59"/>
    </row>
    <row r="21" spans="1:5" ht="47.25">
      <c r="A21" s="217" t="s">
        <v>244</v>
      </c>
      <c r="B21" s="24" t="s">
        <v>148</v>
      </c>
      <c r="C21" s="25" t="s">
        <v>134</v>
      </c>
      <c r="D21" s="26"/>
      <c r="E21" s="56"/>
    </row>
    <row r="22" spans="1:5" ht="47.25">
      <c r="A22" s="217" t="s">
        <v>243</v>
      </c>
      <c r="B22" s="24" t="s">
        <v>146</v>
      </c>
      <c r="C22" s="25" t="s">
        <v>127</v>
      </c>
      <c r="D22" s="64"/>
      <c r="E22" s="96">
        <f>IF(SUM($D$10:$D$15)&gt;0,D22/SUM($D$10:$D$15)*100,)</f>
        <v>0</v>
      </c>
    </row>
    <row r="23" spans="1:5" ht="15.75">
      <c r="A23" s="19" t="s">
        <v>150</v>
      </c>
      <c r="B23" s="20" t="s">
        <v>296</v>
      </c>
      <c r="C23" s="21" t="s">
        <v>300</v>
      </c>
      <c r="D23" s="22"/>
      <c r="E23" s="59"/>
    </row>
    <row r="24" spans="1:5" ht="18.75" customHeight="1">
      <c r="A24" s="217" t="s">
        <v>242</v>
      </c>
      <c r="B24" s="24" t="s">
        <v>143</v>
      </c>
      <c r="C24" s="25" t="s">
        <v>134</v>
      </c>
      <c r="D24" s="26"/>
      <c r="E24" s="56"/>
    </row>
    <row r="25" spans="1:5" ht="31.5">
      <c r="A25" s="217" t="s">
        <v>241</v>
      </c>
      <c r="B25" s="24" t="s">
        <v>141</v>
      </c>
      <c r="C25" s="25" t="s">
        <v>127</v>
      </c>
      <c r="D25" s="26"/>
      <c r="E25" s="96">
        <f>IF(SUM($D$12:$D$15)&gt;0,D25/SUM($D$12:$D$15)*100,)</f>
        <v>0</v>
      </c>
    </row>
    <row r="26" spans="1:5" ht="31.5">
      <c r="A26" s="217" t="s">
        <v>240</v>
      </c>
      <c r="B26" s="24" t="s">
        <v>139</v>
      </c>
      <c r="C26" s="25" t="s">
        <v>134</v>
      </c>
      <c r="D26" s="26"/>
      <c r="E26" s="56"/>
    </row>
    <row r="27" spans="1:5" ht="31.5">
      <c r="A27" s="217" t="s">
        <v>239</v>
      </c>
      <c r="B27" s="24" t="s">
        <v>137</v>
      </c>
      <c r="C27" s="25" t="s">
        <v>127</v>
      </c>
      <c r="D27" s="26"/>
      <c r="E27" s="96">
        <f>IF(SUM($D$12:$D$15)&gt;0,D27/SUM($D$12:$D$15)*100,)</f>
        <v>0</v>
      </c>
    </row>
    <row r="28" spans="1:5" ht="47.25">
      <c r="A28" s="217" t="s">
        <v>238</v>
      </c>
      <c r="B28" s="24" t="s">
        <v>135</v>
      </c>
      <c r="C28" s="25" t="s">
        <v>134</v>
      </c>
      <c r="D28" s="26"/>
      <c r="E28" s="56"/>
    </row>
    <row r="29" spans="1:5" ht="47.25">
      <c r="A29" s="217" t="s">
        <v>237</v>
      </c>
      <c r="B29" s="24" t="s">
        <v>132</v>
      </c>
      <c r="C29" s="25" t="s">
        <v>127</v>
      </c>
      <c r="D29" s="26"/>
      <c r="E29" s="96">
        <f>IF(SUM($D$12:$D$15)&gt;0,D29/SUM($D$12:$D$15)*100,)</f>
        <v>0</v>
      </c>
    </row>
    <row r="30" spans="1:5" ht="47.25">
      <c r="A30" s="217" t="s">
        <v>236</v>
      </c>
      <c r="B30" s="24" t="s">
        <v>130</v>
      </c>
      <c r="C30" s="25" t="s">
        <v>134</v>
      </c>
      <c r="D30" s="26"/>
      <c r="E30" s="56"/>
    </row>
    <row r="31" spans="1:5" ht="47.25">
      <c r="A31" s="217" t="s">
        <v>235</v>
      </c>
      <c r="B31" s="24" t="s">
        <v>128</v>
      </c>
      <c r="C31" s="25" t="s">
        <v>127</v>
      </c>
      <c r="D31" s="26"/>
      <c r="E31" s="96">
        <f>IF(SUM($D$12:$D$15)&gt;0,D31/SUM($D$12:$D$15)*100,)</f>
        <v>0</v>
      </c>
    </row>
    <row r="32" spans="1:5" ht="15.75">
      <c r="A32" s="19" t="s">
        <v>149</v>
      </c>
      <c r="B32" s="27" t="s">
        <v>297</v>
      </c>
      <c r="C32" s="21" t="s">
        <v>300</v>
      </c>
      <c r="D32" s="22"/>
      <c r="E32" s="59"/>
    </row>
    <row r="33" spans="1:5" ht="20.25" customHeight="1">
      <c r="A33" s="217" t="s">
        <v>234</v>
      </c>
      <c r="B33" s="24" t="s">
        <v>124</v>
      </c>
      <c r="C33" s="25" t="s">
        <v>134</v>
      </c>
      <c r="D33" s="26"/>
      <c r="E33" s="56"/>
    </row>
    <row r="34" spans="1:5" ht="21" customHeight="1">
      <c r="A34" s="217" t="s">
        <v>233</v>
      </c>
      <c r="B34" s="24" t="s">
        <v>123</v>
      </c>
      <c r="C34" s="25" t="s">
        <v>127</v>
      </c>
      <c r="D34" s="64"/>
      <c r="E34" s="96">
        <f>IF(SUM($D$13:$D$15)&gt;0,D34/SUM($D$13:$D$15)*100,)</f>
        <v>0</v>
      </c>
    </row>
    <row r="35" spans="1:5" ht="21" customHeight="1">
      <c r="A35" s="217" t="s">
        <v>275</v>
      </c>
      <c r="B35" s="24" t="s">
        <v>122</v>
      </c>
      <c r="C35" s="25" t="s">
        <v>134</v>
      </c>
      <c r="D35" s="26"/>
      <c r="E35" s="59"/>
    </row>
    <row r="36" spans="1:5" ht="31.5">
      <c r="A36" s="217" t="s">
        <v>276</v>
      </c>
      <c r="B36" s="24" t="s">
        <v>121</v>
      </c>
      <c r="C36" s="25" t="s">
        <v>127</v>
      </c>
      <c r="D36" s="64"/>
      <c r="E36" s="96">
        <f>IF(SUM($D$13:$D$15)&gt;0,D36/SUM($D$13:$D$15)*100,)</f>
        <v>0</v>
      </c>
    </row>
    <row r="37" spans="1:5" ht="31.5">
      <c r="A37" s="217" t="s">
        <v>277</v>
      </c>
      <c r="B37" s="24" t="s">
        <v>119</v>
      </c>
      <c r="C37" s="25" t="s">
        <v>134</v>
      </c>
      <c r="D37" s="26"/>
      <c r="E37" s="59"/>
    </row>
    <row r="38" spans="1:5" ht="31.5">
      <c r="A38" s="217" t="s">
        <v>278</v>
      </c>
      <c r="B38" s="24" t="s">
        <v>117</v>
      </c>
      <c r="C38" s="25" t="s">
        <v>127</v>
      </c>
      <c r="D38" s="64"/>
      <c r="E38" s="96">
        <f>IF(SUM($D$13:$D$15)&gt;0,D38/SUM($D$13:$D$15)*100,)</f>
        <v>0</v>
      </c>
    </row>
    <row r="39" spans="1:5" ht="31.5">
      <c r="A39" s="217" t="s">
        <v>279</v>
      </c>
      <c r="B39" s="24" t="s">
        <v>116</v>
      </c>
      <c r="C39" s="25" t="s">
        <v>134</v>
      </c>
      <c r="D39" s="26"/>
      <c r="E39" s="59"/>
    </row>
    <row r="40" spans="1:5" ht="31.5">
      <c r="A40" s="217" t="s">
        <v>280</v>
      </c>
      <c r="B40" s="24" t="s">
        <v>115</v>
      </c>
      <c r="C40" s="25" t="s">
        <v>127</v>
      </c>
      <c r="D40" s="64"/>
      <c r="E40" s="96">
        <f>IF(SUM($D$13:$D$15)&gt;0,D40/SUM($D$13:$D$15)*100,)</f>
        <v>0</v>
      </c>
    </row>
    <row r="41" spans="1:5" ht="47.25">
      <c r="A41" s="217" t="s">
        <v>281</v>
      </c>
      <c r="B41" s="24" t="s">
        <v>114</v>
      </c>
      <c r="C41" s="25" t="s">
        <v>134</v>
      </c>
      <c r="D41" s="26"/>
      <c r="E41" s="26"/>
    </row>
    <row r="42" spans="1:5" ht="47.25">
      <c r="A42" s="217" t="s">
        <v>282</v>
      </c>
      <c r="B42" s="24" t="s">
        <v>112</v>
      </c>
      <c r="C42" s="25" t="s">
        <v>127</v>
      </c>
      <c r="D42" s="26"/>
      <c r="E42" s="96">
        <f>IF(SUM($D$13:$D$15)&gt;0,D42/SUM($D$13:$D$15)*100,)</f>
        <v>0</v>
      </c>
    </row>
    <row r="43" spans="1:5" ht="15.75">
      <c r="A43" s="19" t="s">
        <v>147</v>
      </c>
      <c r="B43" s="27" t="s">
        <v>298</v>
      </c>
      <c r="C43" s="21" t="s">
        <v>300</v>
      </c>
      <c r="D43" s="22"/>
      <c r="E43" s="59"/>
    </row>
    <row r="44" spans="1:5" ht="47.25">
      <c r="A44" s="217" t="s">
        <v>232</v>
      </c>
      <c r="B44" s="24" t="s">
        <v>109</v>
      </c>
      <c r="C44" s="25" t="s">
        <v>134</v>
      </c>
      <c r="D44" s="26"/>
      <c r="E44" s="59"/>
    </row>
    <row r="45" spans="1:5" ht="47.25">
      <c r="A45" s="217" t="s">
        <v>231</v>
      </c>
      <c r="B45" s="24" t="s">
        <v>108</v>
      </c>
      <c r="C45" s="25" t="s">
        <v>127</v>
      </c>
      <c r="D45" s="64"/>
      <c r="E45" s="96">
        <f>IF(SUM($D$10:$D$15)&gt;0,D45/SUM($D$10:$D$15)*100,)</f>
        <v>0</v>
      </c>
    </row>
    <row r="46" spans="1:5" ht="24" customHeight="1">
      <c r="A46" s="19" t="s">
        <v>145</v>
      </c>
      <c r="B46" s="20" t="s">
        <v>523</v>
      </c>
      <c r="C46" s="21" t="s">
        <v>300</v>
      </c>
      <c r="D46" s="22"/>
      <c r="E46" s="59"/>
    </row>
    <row r="47" spans="1:5" ht="37.5" customHeight="1">
      <c r="A47" s="23" t="s">
        <v>230</v>
      </c>
      <c r="B47" s="24" t="s">
        <v>96</v>
      </c>
      <c r="C47" s="25" t="s">
        <v>134</v>
      </c>
      <c r="D47" s="26"/>
      <c r="E47" s="59"/>
    </row>
    <row r="48" spans="1:5" ht="36" customHeight="1">
      <c r="A48" s="31" t="s">
        <v>229</v>
      </c>
      <c r="B48" s="24" t="s">
        <v>742</v>
      </c>
      <c r="C48" s="25" t="s">
        <v>127</v>
      </c>
      <c r="D48" s="26"/>
      <c r="E48" s="96">
        <f>IF($D$8&gt;0,D48/$D$8*100,)</f>
        <v>0</v>
      </c>
    </row>
    <row r="49" spans="1:5" ht="81.75" customHeight="1">
      <c r="A49" s="31" t="s">
        <v>313</v>
      </c>
      <c r="B49" s="24" t="s">
        <v>95</v>
      </c>
      <c r="C49" s="274" t="s">
        <v>300</v>
      </c>
      <c r="D49" s="64"/>
      <c r="E49" s="96"/>
    </row>
    <row r="50" spans="1:5" ht="98.25" customHeight="1">
      <c r="A50" s="31" t="s">
        <v>314</v>
      </c>
      <c r="B50" s="24" t="s">
        <v>745</v>
      </c>
      <c r="C50" s="25" t="s">
        <v>127</v>
      </c>
      <c r="D50" s="26"/>
      <c r="E50" s="96">
        <f>IF($D$8&gt;0,D50/$D$8*100,)</f>
        <v>0</v>
      </c>
    </row>
    <row r="51" spans="1:5" ht="31.5">
      <c r="A51" s="31" t="s">
        <v>743</v>
      </c>
      <c r="B51" s="24" t="s">
        <v>90</v>
      </c>
      <c r="C51" s="25" t="s">
        <v>134</v>
      </c>
      <c r="D51" s="26"/>
      <c r="E51" s="59"/>
    </row>
    <row r="52" spans="1:5" ht="47.25">
      <c r="A52" s="31" t="s">
        <v>744</v>
      </c>
      <c r="B52" s="24" t="s">
        <v>92</v>
      </c>
      <c r="C52" s="25" t="s">
        <v>127</v>
      </c>
      <c r="D52" s="26"/>
      <c r="E52" s="96">
        <f>IF($D$8&gt;0,D52/$D$8*100,)</f>
        <v>0</v>
      </c>
    </row>
    <row r="53" spans="1:5" ht="15.75">
      <c r="A53" s="19" t="s">
        <v>144</v>
      </c>
      <c r="B53" s="215" t="s">
        <v>107</v>
      </c>
      <c r="C53" s="28"/>
      <c r="D53" s="57"/>
      <c r="E53" s="57"/>
    </row>
    <row r="54" spans="1:5" ht="31.5">
      <c r="A54" s="31" t="s">
        <v>255</v>
      </c>
      <c r="B54" s="29" t="s">
        <v>106</v>
      </c>
      <c r="C54" s="30" t="s">
        <v>134</v>
      </c>
      <c r="D54" s="26"/>
      <c r="E54" s="59"/>
    </row>
    <row r="55" spans="1:5" ht="47.25">
      <c r="A55" s="31" t="s">
        <v>254</v>
      </c>
      <c r="B55" s="29" t="s">
        <v>105</v>
      </c>
      <c r="C55" s="30" t="s">
        <v>127</v>
      </c>
      <c r="D55" s="26"/>
      <c r="E55" s="96">
        <f>IF($D$8&gt;0,D55/$D$8*100,)</f>
        <v>0</v>
      </c>
    </row>
    <row r="56" spans="1:5" ht="15.75">
      <c r="A56" s="63" t="s">
        <v>142</v>
      </c>
      <c r="B56" s="215" t="s">
        <v>104</v>
      </c>
      <c r="C56" s="28"/>
      <c r="D56" s="57"/>
      <c r="E56" s="57"/>
    </row>
    <row r="57" spans="1:5" ht="52.5" customHeight="1">
      <c r="A57" s="64" t="s">
        <v>228</v>
      </c>
      <c r="B57" s="29" t="s">
        <v>103</v>
      </c>
      <c r="C57" s="30" t="s">
        <v>134</v>
      </c>
      <c r="D57" s="26"/>
      <c r="E57" s="59"/>
    </row>
    <row r="58" spans="1:5" ht="50.25" customHeight="1">
      <c r="A58" s="64" t="s">
        <v>227</v>
      </c>
      <c r="B58" s="29" t="s">
        <v>102</v>
      </c>
      <c r="C58" s="30" t="s">
        <v>127</v>
      </c>
      <c r="D58" s="26"/>
      <c r="E58" s="96">
        <f>IF($D$8&gt;0,D58/$D$8*100,)</f>
        <v>0</v>
      </c>
    </row>
    <row r="59" spans="1:5" ht="15.75">
      <c r="A59" s="19" t="s">
        <v>140</v>
      </c>
      <c r="B59" s="215" t="s">
        <v>101</v>
      </c>
      <c r="C59" s="28"/>
      <c r="D59" s="57"/>
      <c r="E59" s="57"/>
    </row>
    <row r="60" spans="1:5" ht="31.5">
      <c r="A60" s="31" t="s">
        <v>226</v>
      </c>
      <c r="B60" s="29" t="s">
        <v>100</v>
      </c>
      <c r="C60" s="30" t="s">
        <v>134</v>
      </c>
      <c r="D60" s="26"/>
      <c r="E60" s="59"/>
    </row>
    <row r="61" spans="1:5" ht="31.5">
      <c r="A61" s="31" t="s">
        <v>225</v>
      </c>
      <c r="B61" s="29" t="s">
        <v>99</v>
      </c>
      <c r="C61" s="30" t="s">
        <v>127</v>
      </c>
      <c r="D61" s="26"/>
      <c r="E61" s="96">
        <f>IF($D$8&gt;0,D61/$D$8*100,)</f>
        <v>0</v>
      </c>
    </row>
    <row r="62" spans="1:5" ht="31.5">
      <c r="A62" s="31" t="s">
        <v>224</v>
      </c>
      <c r="B62" s="29" t="s">
        <v>98</v>
      </c>
      <c r="C62" s="30" t="s">
        <v>134</v>
      </c>
      <c r="D62" s="26"/>
      <c r="E62" s="59"/>
    </row>
    <row r="63" spans="1:5" ht="47.25">
      <c r="A63" s="31" t="s">
        <v>223</v>
      </c>
      <c r="B63" s="29" t="s">
        <v>97</v>
      </c>
      <c r="C63" s="30" t="s">
        <v>127</v>
      </c>
      <c r="D63" s="26"/>
      <c r="E63" s="96">
        <f>IF($D$8&gt;0,D63/$D$8*100,)</f>
        <v>0</v>
      </c>
    </row>
    <row r="64" spans="1:5" ht="15.75">
      <c r="A64" s="19" t="s">
        <v>138</v>
      </c>
      <c r="B64" s="216" t="s">
        <v>88</v>
      </c>
      <c r="C64" s="28"/>
      <c r="D64" s="57"/>
      <c r="E64" s="57"/>
    </row>
    <row r="65" spans="1:5" ht="63">
      <c r="A65" s="31" t="s">
        <v>222</v>
      </c>
      <c r="B65" s="29" t="s">
        <v>86</v>
      </c>
      <c r="C65" s="30" t="s">
        <v>134</v>
      </c>
      <c r="D65" s="26"/>
      <c r="E65" s="59"/>
    </row>
    <row r="66" spans="1:5" ht="65.25" customHeight="1">
      <c r="A66" s="31" t="s">
        <v>221</v>
      </c>
      <c r="B66" s="29" t="s">
        <v>84</v>
      </c>
      <c r="C66" s="30" t="s">
        <v>127</v>
      </c>
      <c r="D66" s="26"/>
      <c r="E66" s="96">
        <f>IF($D$8&gt;0,D66/$D$8*100,)</f>
        <v>0</v>
      </c>
    </row>
    <row r="67" spans="1:5" ht="31.5">
      <c r="A67" s="31" t="s">
        <v>220</v>
      </c>
      <c r="B67" s="29" t="s">
        <v>83</v>
      </c>
      <c r="C67" s="30" t="s">
        <v>134</v>
      </c>
      <c r="D67" s="26"/>
      <c r="E67" s="59"/>
    </row>
    <row r="68" spans="1:5" ht="47.25">
      <c r="A68" s="31" t="s">
        <v>219</v>
      </c>
      <c r="B68" s="29" t="s">
        <v>81</v>
      </c>
      <c r="C68" s="30" t="s">
        <v>127</v>
      </c>
      <c r="D68" s="26"/>
      <c r="E68" s="96">
        <f>IF($D$8&gt;0,D68/$D$8*100,)</f>
        <v>0</v>
      </c>
    </row>
    <row r="69" spans="1:5" ht="47.25">
      <c r="A69" s="31" t="s">
        <v>218</v>
      </c>
      <c r="B69" s="29" t="s">
        <v>80</v>
      </c>
      <c r="C69" s="30" t="s">
        <v>134</v>
      </c>
      <c r="D69" s="26"/>
      <c r="E69" s="59"/>
    </row>
    <row r="70" spans="1:5" ht="63">
      <c r="A70" s="31" t="s">
        <v>217</v>
      </c>
      <c r="B70" s="29" t="s">
        <v>78</v>
      </c>
      <c r="C70" s="30" t="s">
        <v>127</v>
      </c>
      <c r="D70" s="26"/>
      <c r="E70" s="96">
        <f>IF($D$8&gt;0,D70/$D$8*100,)</f>
        <v>0</v>
      </c>
    </row>
    <row r="71" spans="1:5" ht="31.5">
      <c r="A71" s="31" t="s">
        <v>216</v>
      </c>
      <c r="B71" s="29" t="s">
        <v>77</v>
      </c>
      <c r="C71" s="30" t="s">
        <v>134</v>
      </c>
      <c r="D71" s="26"/>
      <c r="E71" s="59"/>
    </row>
    <row r="72" spans="1:5" ht="47.25">
      <c r="A72" s="31" t="s">
        <v>215</v>
      </c>
      <c r="B72" s="29" t="s">
        <v>75</v>
      </c>
      <c r="C72" s="30" t="s">
        <v>127</v>
      </c>
      <c r="D72" s="26"/>
      <c r="E72" s="96">
        <f>IF($D$8&gt;0,D72/$D$8*100,)</f>
        <v>0</v>
      </c>
    </row>
    <row r="73" spans="1:5" ht="15.75">
      <c r="A73" s="19" t="s">
        <v>136</v>
      </c>
      <c r="B73" s="215" t="s">
        <v>74</v>
      </c>
      <c r="C73" s="28"/>
      <c r="D73" s="57"/>
      <c r="E73" s="57"/>
    </row>
    <row r="74" spans="1:5" ht="78.75">
      <c r="A74" s="31" t="s">
        <v>214</v>
      </c>
      <c r="B74" s="32" t="s">
        <v>73</v>
      </c>
      <c r="C74" s="30" t="s">
        <v>134</v>
      </c>
      <c r="D74" s="26"/>
      <c r="E74" s="59"/>
    </row>
    <row r="75" spans="1:5" ht="78.75">
      <c r="A75" s="31" t="s">
        <v>213</v>
      </c>
      <c r="B75" s="32" t="s">
        <v>72</v>
      </c>
      <c r="C75" s="30" t="s">
        <v>127</v>
      </c>
      <c r="D75" s="26"/>
      <c r="E75" s="96">
        <f>IF($D$8&gt;0,D75/$D$8*100,)</f>
        <v>0</v>
      </c>
    </row>
    <row r="76" spans="1:5" ht="47.25">
      <c r="A76" s="31" t="s">
        <v>212</v>
      </c>
      <c r="B76" s="32" t="s">
        <v>71</v>
      </c>
      <c r="C76" s="30" t="s">
        <v>134</v>
      </c>
      <c r="D76" s="26"/>
      <c r="E76" s="59"/>
    </row>
    <row r="77" spans="1:5" ht="47.25">
      <c r="A77" s="31" t="s">
        <v>211</v>
      </c>
      <c r="B77" s="29" t="s">
        <v>70</v>
      </c>
      <c r="C77" s="30" t="s">
        <v>127</v>
      </c>
      <c r="D77" s="26"/>
      <c r="E77" s="96">
        <f>IF($D$8&gt;0,D77/$D$8*100,)</f>
        <v>0</v>
      </c>
    </row>
    <row r="78" spans="1:5" ht="21.75" customHeight="1">
      <c r="A78" s="31" t="s">
        <v>210</v>
      </c>
      <c r="B78" s="29" t="s">
        <v>69</v>
      </c>
      <c r="C78" s="30" t="s">
        <v>134</v>
      </c>
      <c r="D78" s="26"/>
      <c r="E78" s="59"/>
    </row>
    <row r="79" spans="1:5" ht="31.5">
      <c r="A79" s="31" t="s">
        <v>209</v>
      </c>
      <c r="B79" s="29" t="s">
        <v>68</v>
      </c>
      <c r="C79" s="30" t="s">
        <v>127</v>
      </c>
      <c r="D79" s="26"/>
      <c r="E79" s="96">
        <f>IF($D$8&gt;0,D79/$D$8*100,)</f>
        <v>0</v>
      </c>
    </row>
    <row r="80" spans="1:5" ht="21" customHeight="1">
      <c r="A80" s="31" t="s">
        <v>208</v>
      </c>
      <c r="B80" s="29" t="s">
        <v>67</v>
      </c>
      <c r="C80" s="30" t="s">
        <v>134</v>
      </c>
      <c r="D80" s="26"/>
      <c r="E80" s="59"/>
    </row>
    <row r="81" spans="1:5" ht="31.5">
      <c r="A81" s="31" t="s">
        <v>207</v>
      </c>
      <c r="B81" s="29" t="s">
        <v>66</v>
      </c>
      <c r="C81" s="30" t="s">
        <v>127</v>
      </c>
      <c r="D81" s="26"/>
      <c r="E81" s="96">
        <f>IF($D$8&gt;0,D81/$D$8*100,)</f>
        <v>0</v>
      </c>
    </row>
    <row r="82" spans="1:5" ht="18.75" customHeight="1">
      <c r="A82" s="31" t="s">
        <v>206</v>
      </c>
      <c r="B82" s="29" t="s">
        <v>65</v>
      </c>
      <c r="C82" s="30" t="s">
        <v>134</v>
      </c>
      <c r="D82" s="26"/>
      <c r="E82" s="59"/>
    </row>
    <row r="83" spans="1:5" ht="31.5">
      <c r="A83" s="31" t="s">
        <v>205</v>
      </c>
      <c r="B83" s="29" t="s">
        <v>64</v>
      </c>
      <c r="C83" s="30" t="s">
        <v>127</v>
      </c>
      <c r="D83" s="26"/>
      <c r="E83" s="96">
        <f>IF($D$8&gt;0,D83/$D$8*100,)</f>
        <v>0</v>
      </c>
    </row>
    <row r="84" spans="1:5" ht="31.5">
      <c r="A84" s="31" t="s">
        <v>204</v>
      </c>
      <c r="B84" s="29" t="s">
        <v>256</v>
      </c>
      <c r="C84" s="30" t="s">
        <v>134</v>
      </c>
      <c r="D84" s="26"/>
      <c r="E84" s="59"/>
    </row>
    <row r="85" spans="1:5" ht="31.5">
      <c r="A85" s="31" t="s">
        <v>203</v>
      </c>
      <c r="B85" s="29" t="s">
        <v>63</v>
      </c>
      <c r="C85" s="30" t="s">
        <v>127</v>
      </c>
      <c r="D85" s="26"/>
      <c r="E85" s="96">
        <f>IF($D$8&gt;0,D85/$D$8*100,)</f>
        <v>0</v>
      </c>
    </row>
    <row r="86" spans="1:5" ht="31.5">
      <c r="A86" s="31" t="s">
        <v>202</v>
      </c>
      <c r="B86" s="29" t="s">
        <v>62</v>
      </c>
      <c r="C86" s="30" t="s">
        <v>134</v>
      </c>
      <c r="D86" s="26"/>
      <c r="E86" s="59"/>
    </row>
    <row r="87" spans="1:5" ht="47.25">
      <c r="A87" s="31" t="s">
        <v>283</v>
      </c>
      <c r="B87" s="29" t="s">
        <v>61</v>
      </c>
      <c r="C87" s="30" t="s">
        <v>127</v>
      </c>
      <c r="D87" s="26"/>
      <c r="E87" s="96">
        <f>IF($D$8&gt;0,D87/$D$8*100,)</f>
        <v>0</v>
      </c>
    </row>
    <row r="88" spans="1:5" ht="22.5" customHeight="1">
      <c r="A88" s="31" t="s">
        <v>284</v>
      </c>
      <c r="B88" s="29" t="s">
        <v>60</v>
      </c>
      <c r="C88" s="30" t="s">
        <v>134</v>
      </c>
      <c r="D88" s="26"/>
      <c r="E88" s="59"/>
    </row>
    <row r="89" spans="1:5" ht="31.5">
      <c r="A89" s="31" t="s">
        <v>285</v>
      </c>
      <c r="B89" s="29" t="s">
        <v>59</v>
      </c>
      <c r="C89" s="30" t="s">
        <v>127</v>
      </c>
      <c r="D89" s="26"/>
      <c r="E89" s="96">
        <f>IF($D$8&gt;0,D89/$D$8*100,)</f>
        <v>0</v>
      </c>
    </row>
    <row r="90" spans="1:5" ht="31.5">
      <c r="A90" s="31" t="s">
        <v>286</v>
      </c>
      <c r="B90" s="29" t="s">
        <v>58</v>
      </c>
      <c r="C90" s="30" t="s">
        <v>134</v>
      </c>
      <c r="D90" s="26"/>
      <c r="E90" s="59"/>
    </row>
    <row r="91" spans="1:5" ht="31.5">
      <c r="A91" s="31" t="s">
        <v>287</v>
      </c>
      <c r="B91" s="29" t="s">
        <v>57</v>
      </c>
      <c r="C91" s="30" t="s">
        <v>127</v>
      </c>
      <c r="D91" s="26"/>
      <c r="E91" s="96">
        <f>IF($D$8&gt;0,D91/$D$8*100,)</f>
        <v>0</v>
      </c>
    </row>
    <row r="92" spans="1:5" ht="21" customHeight="1">
      <c r="A92" s="31" t="s">
        <v>288</v>
      </c>
      <c r="B92" s="29" t="s">
        <v>56</v>
      </c>
      <c r="C92" s="30" t="s">
        <v>134</v>
      </c>
      <c r="D92" s="26"/>
      <c r="E92" s="59"/>
    </row>
    <row r="93" spans="1:5" ht="20.25" customHeight="1">
      <c r="A93" s="31" t="s">
        <v>289</v>
      </c>
      <c r="B93" s="29" t="s">
        <v>55</v>
      </c>
      <c r="C93" s="30" t="s">
        <v>127</v>
      </c>
      <c r="D93" s="26"/>
      <c r="E93" s="96">
        <f>IF($D$8&gt;0,D93/$D$8*100,)</f>
        <v>0</v>
      </c>
    </row>
    <row r="94" spans="1:5" ht="15.75">
      <c r="A94" s="19" t="s">
        <v>133</v>
      </c>
      <c r="B94" s="216" t="s">
        <v>53</v>
      </c>
      <c r="C94" s="28"/>
      <c r="D94" s="57"/>
      <c r="E94" s="57"/>
    </row>
    <row r="95" spans="1:5" ht="31.5">
      <c r="A95" s="31" t="s">
        <v>290</v>
      </c>
      <c r="B95" s="29" t="s">
        <v>51</v>
      </c>
      <c r="C95" s="30" t="s">
        <v>134</v>
      </c>
      <c r="D95" s="26"/>
      <c r="E95" s="59"/>
    </row>
    <row r="96" spans="1:7" ht="47.25">
      <c r="A96" s="31" t="s">
        <v>291</v>
      </c>
      <c r="B96" s="29" t="s">
        <v>50</v>
      </c>
      <c r="C96" s="30" t="s">
        <v>127</v>
      </c>
      <c r="D96" s="26"/>
      <c r="E96" s="96">
        <f>IF($D$8&gt;0,D96/$D$8*100,)</f>
        <v>0</v>
      </c>
      <c r="F96" s="275"/>
      <c r="G96" s="112"/>
    </row>
    <row r="97" spans="1:6" ht="31.5">
      <c r="A97" s="31" t="s">
        <v>292</v>
      </c>
      <c r="B97" s="29" t="s">
        <v>253</v>
      </c>
      <c r="C97" s="30" t="s">
        <v>134</v>
      </c>
      <c r="D97" s="26"/>
      <c r="E97" s="59"/>
      <c r="F97" s="275"/>
    </row>
    <row r="98" spans="1:7" ht="32.25" thickBot="1">
      <c r="A98" s="79" t="s">
        <v>293</v>
      </c>
      <c r="B98" s="80" t="s">
        <v>252</v>
      </c>
      <c r="C98" s="81" t="s">
        <v>127</v>
      </c>
      <c r="D98" s="82"/>
      <c r="E98" s="97">
        <f>IF($D$8&gt;0,D98/$D$8*100,)</f>
        <v>0</v>
      </c>
      <c r="F98" s="275"/>
      <c r="G98" s="112"/>
    </row>
    <row r="99" spans="1:5" ht="30">
      <c r="A99" s="74" t="s">
        <v>131</v>
      </c>
      <c r="B99" s="75" t="s">
        <v>47</v>
      </c>
      <c r="C99" s="76" t="s">
        <v>134</v>
      </c>
      <c r="D99" s="26"/>
      <c r="E99" s="78"/>
    </row>
    <row r="100" spans="1:5" ht="37.5" customHeight="1">
      <c r="A100" s="31" t="s">
        <v>129</v>
      </c>
      <c r="B100" s="29" t="s">
        <v>46</v>
      </c>
      <c r="C100" s="30" t="s">
        <v>127</v>
      </c>
      <c r="D100" s="26"/>
      <c r="E100" s="96">
        <f>IF($D$8&gt;0,D100/$D$8*100,)</f>
        <v>0</v>
      </c>
    </row>
    <row r="101" spans="1:5" ht="31.5">
      <c r="A101" s="31" t="s">
        <v>126</v>
      </c>
      <c r="B101" s="29" t="s">
        <v>45</v>
      </c>
      <c r="C101" s="30" t="s">
        <v>134</v>
      </c>
      <c r="D101" s="26"/>
      <c r="E101" s="59"/>
    </row>
    <row r="102" spans="1:5" ht="31.5">
      <c r="A102" s="31" t="s">
        <v>125</v>
      </c>
      <c r="B102" s="29" t="s">
        <v>44</v>
      </c>
      <c r="C102" s="30" t="s">
        <v>127</v>
      </c>
      <c r="D102" s="26"/>
      <c r="E102" s="96">
        <f>IF($D$8&gt;0,D102/$D$8*100,)</f>
        <v>0</v>
      </c>
    </row>
    <row r="103" spans="1:5" ht="31.5">
      <c r="A103" s="31" t="s">
        <v>120</v>
      </c>
      <c r="B103" s="29" t="s">
        <v>43</v>
      </c>
      <c r="C103" s="30" t="s">
        <v>134</v>
      </c>
      <c r="D103" s="26"/>
      <c r="E103" s="59"/>
    </row>
    <row r="104" spans="1:5" ht="31.5">
      <c r="A104" s="31" t="s">
        <v>118</v>
      </c>
      <c r="B104" s="29" t="s">
        <v>42</v>
      </c>
      <c r="C104" s="30" t="s">
        <v>127</v>
      </c>
      <c r="D104" s="26"/>
      <c r="E104" s="96">
        <f>IF($D$8&gt;0,D104/$D$8*100,)</f>
        <v>0</v>
      </c>
    </row>
    <row r="105" spans="1:5" ht="31.5">
      <c r="A105" s="31" t="s">
        <v>113</v>
      </c>
      <c r="B105" s="29" t="s">
        <v>301</v>
      </c>
      <c r="C105" s="30" t="s">
        <v>134</v>
      </c>
      <c r="D105" s="26"/>
      <c r="E105" s="59"/>
    </row>
    <row r="106" spans="1:5" ht="31.5">
      <c r="A106" s="31" t="s">
        <v>111</v>
      </c>
      <c r="B106" s="29" t="s">
        <v>302</v>
      </c>
      <c r="C106" s="30" t="s">
        <v>127</v>
      </c>
      <c r="D106" s="26"/>
      <c r="E106" s="96">
        <f>IF($D$8&gt;0,D106/$D$8*100,)</f>
        <v>0</v>
      </c>
    </row>
    <row r="107" spans="1:5" ht="63">
      <c r="A107" s="31" t="s">
        <v>110</v>
      </c>
      <c r="B107" s="32" t="s">
        <v>303</v>
      </c>
      <c r="C107" s="30" t="s">
        <v>134</v>
      </c>
      <c r="D107" s="26"/>
      <c r="E107" s="59"/>
    </row>
    <row r="108" spans="1:6" ht="22.5" customHeight="1">
      <c r="A108" s="33"/>
      <c r="B108" s="36" t="s">
        <v>294</v>
      </c>
      <c r="C108" s="35"/>
      <c r="D108" s="36"/>
      <c r="E108" s="36"/>
      <c r="F108" s="277"/>
    </row>
    <row r="109" spans="1:6" ht="31.5">
      <c r="A109" s="23" t="s">
        <v>94</v>
      </c>
      <c r="B109" s="37" t="s">
        <v>305</v>
      </c>
      <c r="C109" s="30" t="s">
        <v>127</v>
      </c>
      <c r="D109" s="26"/>
      <c r="E109" s="59">
        <f>IF($D$9&gt;0,D109/$D$9*100,)</f>
        <v>0</v>
      </c>
      <c r="F109" s="275"/>
    </row>
    <row r="110" spans="1:6" ht="15.75">
      <c r="A110" s="23" t="s">
        <v>93</v>
      </c>
      <c r="B110" s="37" t="s">
        <v>304</v>
      </c>
      <c r="C110" s="30" t="s">
        <v>127</v>
      </c>
      <c r="D110" s="26"/>
      <c r="E110" s="96">
        <f>IF($D$8&gt;0,D110/$D$8*100,)</f>
        <v>0</v>
      </c>
      <c r="F110" s="275"/>
    </row>
    <row r="111" spans="1:5" ht="47.25">
      <c r="A111" s="23" t="s">
        <v>91</v>
      </c>
      <c r="B111" s="37" t="s">
        <v>316</v>
      </c>
      <c r="C111" s="30"/>
      <c r="D111" s="26"/>
      <c r="E111" s="59"/>
    </row>
    <row r="112" spans="1:5" ht="15.75">
      <c r="A112" s="23" t="s">
        <v>201</v>
      </c>
      <c r="B112" s="38" t="s">
        <v>41</v>
      </c>
      <c r="C112" s="30" t="s">
        <v>183</v>
      </c>
      <c r="D112" s="26"/>
      <c r="E112" s="59"/>
    </row>
    <row r="113" spans="1:5" ht="15.75">
      <c r="A113" s="23" t="s">
        <v>200</v>
      </c>
      <c r="B113" s="38" t="s">
        <v>40</v>
      </c>
      <c r="C113" s="30" t="s">
        <v>183</v>
      </c>
      <c r="D113" s="26"/>
      <c r="E113" s="59"/>
    </row>
    <row r="114" spans="1:5" ht="32.25" thickBot="1">
      <c r="A114" s="88" t="s">
        <v>199</v>
      </c>
      <c r="B114" s="89" t="s">
        <v>39</v>
      </c>
      <c r="C114" s="81" t="s">
        <v>183</v>
      </c>
      <c r="D114" s="82"/>
      <c r="E114" s="83"/>
    </row>
    <row r="115" spans="1:5" ht="47.25">
      <c r="A115" s="84" t="s">
        <v>89</v>
      </c>
      <c r="B115" s="85" t="s">
        <v>315</v>
      </c>
      <c r="C115" s="86"/>
      <c r="D115" s="87"/>
      <c r="E115" s="78"/>
    </row>
    <row r="116" spans="1:5" ht="15.75">
      <c r="A116" s="23" t="s">
        <v>198</v>
      </c>
      <c r="B116" s="38" t="s">
        <v>41</v>
      </c>
      <c r="C116" s="30" t="s">
        <v>183</v>
      </c>
      <c r="D116" s="26"/>
      <c r="E116" s="59"/>
    </row>
    <row r="117" spans="1:5" ht="15.75">
      <c r="A117" s="23" t="s">
        <v>197</v>
      </c>
      <c r="B117" s="38" t="s">
        <v>40</v>
      </c>
      <c r="C117" s="30" t="s">
        <v>183</v>
      </c>
      <c r="D117" s="26"/>
      <c r="E117" s="59"/>
    </row>
    <row r="118" spans="1:5" ht="32.25" thickBot="1">
      <c r="A118" s="88" t="s">
        <v>196</v>
      </c>
      <c r="B118" s="89" t="s">
        <v>39</v>
      </c>
      <c r="C118" s="81" t="s">
        <v>183</v>
      </c>
      <c r="D118" s="82"/>
      <c r="E118" s="83"/>
    </row>
    <row r="119" spans="1:5" ht="47.25">
      <c r="A119" s="84" t="s">
        <v>87</v>
      </c>
      <c r="B119" s="85" t="s">
        <v>38</v>
      </c>
      <c r="C119" s="86"/>
      <c r="D119" s="87"/>
      <c r="E119" s="78"/>
    </row>
    <row r="120" spans="1:5" ht="15.75">
      <c r="A120" s="23" t="s">
        <v>195</v>
      </c>
      <c r="B120" s="38" t="s">
        <v>37</v>
      </c>
      <c r="C120" s="30" t="s">
        <v>183</v>
      </c>
      <c r="D120" s="26"/>
      <c r="E120" s="59"/>
    </row>
    <row r="121" spans="1:5" ht="15.75">
      <c r="A121" s="23" t="s">
        <v>194</v>
      </c>
      <c r="B121" s="38" t="s">
        <v>36</v>
      </c>
      <c r="C121" s="30" t="s">
        <v>183</v>
      </c>
      <c r="D121" s="26"/>
      <c r="E121" s="59"/>
    </row>
    <row r="122" spans="1:5" ht="15.75">
      <c r="A122" s="23" t="s">
        <v>193</v>
      </c>
      <c r="B122" s="38" t="s">
        <v>35</v>
      </c>
      <c r="C122" s="30" t="s">
        <v>183</v>
      </c>
      <c r="D122" s="26"/>
      <c r="E122" s="59"/>
    </row>
    <row r="123" spans="1:5" ht="15.75">
      <c r="A123" s="23" t="s">
        <v>192</v>
      </c>
      <c r="B123" s="38" t="s">
        <v>34</v>
      </c>
      <c r="C123" s="30" t="s">
        <v>183</v>
      </c>
      <c r="D123" s="26"/>
      <c r="E123" s="59"/>
    </row>
    <row r="124" spans="1:5" ht="15.75">
      <c r="A124" s="23" t="s">
        <v>191</v>
      </c>
      <c r="B124" s="38" t="s">
        <v>33</v>
      </c>
      <c r="C124" s="30" t="s">
        <v>183</v>
      </c>
      <c r="D124" s="26"/>
      <c r="E124" s="59"/>
    </row>
    <row r="125" spans="1:5" ht="16.5" thickBot="1">
      <c r="A125" s="88" t="s">
        <v>190</v>
      </c>
      <c r="B125" s="89" t="s">
        <v>32</v>
      </c>
      <c r="C125" s="81" t="s">
        <v>183</v>
      </c>
      <c r="D125" s="82"/>
      <c r="E125" s="83"/>
    </row>
    <row r="126" spans="1:5" ht="63">
      <c r="A126" s="84" t="s">
        <v>85</v>
      </c>
      <c r="B126" s="85" t="s">
        <v>251</v>
      </c>
      <c r="C126" s="86"/>
      <c r="D126" s="87"/>
      <c r="E126" s="78"/>
    </row>
    <row r="127" spans="1:5" ht="15.75">
      <c r="A127" s="23" t="s">
        <v>189</v>
      </c>
      <c r="B127" s="38" t="s">
        <v>37</v>
      </c>
      <c r="C127" s="30" t="s">
        <v>183</v>
      </c>
      <c r="D127" s="26"/>
      <c r="E127" s="59"/>
    </row>
    <row r="128" spans="1:5" ht="15.75">
      <c r="A128" s="23" t="s">
        <v>188</v>
      </c>
      <c r="B128" s="38" t="s">
        <v>36</v>
      </c>
      <c r="C128" s="30" t="s">
        <v>183</v>
      </c>
      <c r="D128" s="26"/>
      <c r="E128" s="59"/>
    </row>
    <row r="129" spans="1:5" ht="15.75">
      <c r="A129" s="23" t="s">
        <v>187</v>
      </c>
      <c r="B129" s="38" t="s">
        <v>35</v>
      </c>
      <c r="C129" s="30" t="s">
        <v>183</v>
      </c>
      <c r="D129" s="26"/>
      <c r="E129" s="59"/>
    </row>
    <row r="130" spans="1:5" ht="15.75">
      <c r="A130" s="23" t="s">
        <v>186</v>
      </c>
      <c r="B130" s="38" t="s">
        <v>34</v>
      </c>
      <c r="C130" s="30" t="s">
        <v>183</v>
      </c>
      <c r="D130" s="26"/>
      <c r="E130" s="59"/>
    </row>
    <row r="131" spans="1:5" ht="15.75">
      <c r="A131" s="23" t="s">
        <v>185</v>
      </c>
      <c r="B131" s="38" t="s">
        <v>33</v>
      </c>
      <c r="C131" s="30" t="s">
        <v>183</v>
      </c>
      <c r="D131" s="26"/>
      <c r="E131" s="59"/>
    </row>
    <row r="132" spans="1:5" ht="16.5" thickBot="1">
      <c r="A132" s="88" t="s">
        <v>184</v>
      </c>
      <c r="B132" s="89" t="s">
        <v>32</v>
      </c>
      <c r="C132" s="81" t="s">
        <v>183</v>
      </c>
      <c r="D132" s="82"/>
      <c r="E132" s="83"/>
    </row>
    <row r="133" spans="1:5" ht="47.25">
      <c r="A133" s="84" t="s">
        <v>82</v>
      </c>
      <c r="B133" s="85" t="s">
        <v>378</v>
      </c>
      <c r="C133" s="86"/>
      <c r="D133" s="78">
        <f>SUM(D134:D136)</f>
        <v>0</v>
      </c>
      <c r="E133" s="289">
        <f>SUM(E134:E136)</f>
        <v>0</v>
      </c>
    </row>
    <row r="134" spans="1:5" ht="31.5">
      <c r="A134" s="23" t="s">
        <v>182</v>
      </c>
      <c r="B134" s="40" t="s">
        <v>31</v>
      </c>
      <c r="C134" s="30" t="s">
        <v>134</v>
      </c>
      <c r="D134" s="26"/>
      <c r="E134" s="110">
        <f>D134/3*100</f>
        <v>0</v>
      </c>
    </row>
    <row r="135" spans="1:5" ht="30">
      <c r="A135" s="23" t="s">
        <v>181</v>
      </c>
      <c r="B135" s="38" t="s">
        <v>30</v>
      </c>
      <c r="C135" s="30" t="s">
        <v>134</v>
      </c>
      <c r="D135" s="26"/>
      <c r="E135" s="110">
        <f>D135/3*100</f>
        <v>0</v>
      </c>
    </row>
    <row r="136" spans="1:5" ht="32.25" thickBot="1">
      <c r="A136" s="88" t="s">
        <v>180</v>
      </c>
      <c r="B136" s="89" t="s">
        <v>29</v>
      </c>
      <c r="C136" s="81" t="s">
        <v>134</v>
      </c>
      <c r="D136" s="82"/>
      <c r="E136" s="111">
        <f>D136/3*100</f>
        <v>0</v>
      </c>
    </row>
    <row r="137" spans="1:5" ht="47.25">
      <c r="A137" s="84" t="s">
        <v>79</v>
      </c>
      <c r="B137" s="85" t="s">
        <v>756</v>
      </c>
      <c r="C137" s="86"/>
      <c r="D137" s="87"/>
      <c r="E137" s="78"/>
    </row>
    <row r="138" spans="1:7" ht="15.75">
      <c r="A138" s="23" t="s">
        <v>179</v>
      </c>
      <c r="B138" s="38" t="s">
        <v>28</v>
      </c>
      <c r="C138" s="39" t="s">
        <v>127</v>
      </c>
      <c r="D138" s="58"/>
      <c r="E138" s="59">
        <f>IF($D$110&gt;0,D138/$D$110*100,)</f>
        <v>0</v>
      </c>
      <c r="F138" s="275"/>
      <c r="G138" s="112"/>
    </row>
    <row r="139" spans="1:5" ht="32.25" thickBot="1">
      <c r="A139" s="88" t="s">
        <v>178</v>
      </c>
      <c r="B139" s="89" t="s">
        <v>27</v>
      </c>
      <c r="C139" s="90" t="s">
        <v>127</v>
      </c>
      <c r="D139" s="91"/>
      <c r="E139" s="83">
        <f>IF($D$110&gt;0,D139/$D$110*100,)</f>
        <v>0</v>
      </c>
    </row>
    <row r="140" spans="1:5" ht="78.75">
      <c r="A140" s="84" t="s">
        <v>76</v>
      </c>
      <c r="B140" s="85" t="s">
        <v>250</v>
      </c>
      <c r="C140" s="86" t="s">
        <v>127</v>
      </c>
      <c r="D140" s="39"/>
      <c r="E140" s="99">
        <f>IF($D$142&gt;0,D140/$D$142*100,)</f>
        <v>0</v>
      </c>
    </row>
    <row r="141" spans="1:6" ht="18.75" customHeight="1">
      <c r="A141" s="41"/>
      <c r="B141" s="36" t="s">
        <v>308</v>
      </c>
      <c r="C141" s="35"/>
      <c r="D141" s="36"/>
      <c r="E141" s="36"/>
      <c r="F141" s="277"/>
    </row>
    <row r="142" spans="1:5" ht="31.5">
      <c r="A142" s="3" t="s">
        <v>365</v>
      </c>
      <c r="B142" s="7" t="s">
        <v>379</v>
      </c>
      <c r="C142" s="1" t="s">
        <v>127</v>
      </c>
      <c r="D142" s="213"/>
      <c r="E142" s="109">
        <v>100</v>
      </c>
    </row>
    <row r="143" spans="1:5" ht="63">
      <c r="A143" s="3" t="s">
        <v>366</v>
      </c>
      <c r="B143" s="6" t="s">
        <v>381</v>
      </c>
      <c r="C143" s="1" t="s">
        <v>127</v>
      </c>
      <c r="D143" s="39"/>
      <c r="E143" s="99">
        <f>IF($D$142&gt;0,D143/$D$142*100,)</f>
        <v>0</v>
      </c>
    </row>
    <row r="144" spans="1:5" ht="47.25">
      <c r="A144" s="3" t="s">
        <v>367</v>
      </c>
      <c r="B144" s="6" t="s">
        <v>382</v>
      </c>
      <c r="C144" s="1" t="s">
        <v>127</v>
      </c>
      <c r="D144" s="39"/>
      <c r="E144" s="99">
        <f>IF($D$142&gt;0,D144/$D$142*100,)</f>
        <v>0</v>
      </c>
    </row>
    <row r="145" spans="1:5" ht="47.25">
      <c r="A145" s="3" t="s">
        <v>368</v>
      </c>
      <c r="B145" s="6" t="s">
        <v>383</v>
      </c>
      <c r="C145" s="1" t="s">
        <v>127</v>
      </c>
      <c r="D145" s="39"/>
      <c r="E145" s="99">
        <f>IF($D$142&gt;0,D145/$D$142*100,)</f>
        <v>0</v>
      </c>
    </row>
    <row r="146" spans="1:5" ht="48" thickBot="1">
      <c r="A146" s="104" t="s">
        <v>369</v>
      </c>
      <c r="B146" s="108" t="s">
        <v>384</v>
      </c>
      <c r="C146" s="106" t="s">
        <v>127</v>
      </c>
      <c r="D146" s="90"/>
      <c r="E146" s="107">
        <f>IF($D$142&gt;0,D146/$D$142*100,)</f>
        <v>0</v>
      </c>
    </row>
    <row r="147" spans="1:5" ht="31.5">
      <c r="A147" s="100" t="s">
        <v>370</v>
      </c>
      <c r="B147" s="101" t="s">
        <v>26</v>
      </c>
      <c r="C147" s="102"/>
      <c r="D147" s="86"/>
      <c r="E147" s="103"/>
    </row>
    <row r="148" spans="1:5" ht="15.75">
      <c r="A148" s="3" t="s">
        <v>371</v>
      </c>
      <c r="B148" s="8" t="s">
        <v>25</v>
      </c>
      <c r="C148" s="1" t="s">
        <v>177</v>
      </c>
      <c r="D148" s="39"/>
      <c r="E148" s="99"/>
    </row>
    <row r="149" spans="1:5" ht="15.75">
      <c r="A149" s="3" t="s">
        <v>372</v>
      </c>
      <c r="B149" s="4" t="s">
        <v>24</v>
      </c>
      <c r="C149" s="1" t="s">
        <v>177</v>
      </c>
      <c r="D149" s="39"/>
      <c r="E149" s="99"/>
    </row>
    <row r="150" spans="1:5" ht="16.5" thickBot="1">
      <c r="A150" s="104" t="s">
        <v>373</v>
      </c>
      <c r="B150" s="105" t="s">
        <v>23</v>
      </c>
      <c r="C150" s="106" t="s">
        <v>177</v>
      </c>
      <c r="D150" s="90"/>
      <c r="E150" s="107"/>
    </row>
    <row r="151" spans="1:5" ht="31.5">
      <c r="A151" s="100" t="s">
        <v>176</v>
      </c>
      <c r="B151" s="101" t="s">
        <v>374</v>
      </c>
      <c r="C151" s="102" t="s">
        <v>127</v>
      </c>
      <c r="D151" s="39"/>
      <c r="E151" s="99">
        <f aca="true" t="shared" si="1" ref="E151:E161">IF($D$142&gt;0,D151/$D$142*100,)</f>
        <v>0</v>
      </c>
    </row>
    <row r="152" spans="1:5" ht="31.5">
      <c r="A152" s="3" t="s">
        <v>175</v>
      </c>
      <c r="B152" s="5" t="s">
        <v>385</v>
      </c>
      <c r="C152" s="1" t="s">
        <v>127</v>
      </c>
      <c r="D152" s="39"/>
      <c r="E152" s="99">
        <f t="shared" si="1"/>
        <v>0</v>
      </c>
    </row>
    <row r="153" spans="1:5" ht="47.25">
      <c r="A153" s="3" t="s">
        <v>174</v>
      </c>
      <c r="B153" s="6" t="s">
        <v>386</v>
      </c>
      <c r="C153" s="1" t="s">
        <v>127</v>
      </c>
      <c r="D153" s="39"/>
      <c r="E153" s="99">
        <f t="shared" si="1"/>
        <v>0</v>
      </c>
    </row>
    <row r="154" spans="1:5" ht="17.25" customHeight="1">
      <c r="A154" s="3" t="s">
        <v>172</v>
      </c>
      <c r="B154" s="5" t="s">
        <v>173</v>
      </c>
      <c r="C154" s="1" t="s">
        <v>127</v>
      </c>
      <c r="D154" s="39"/>
      <c r="E154" s="99">
        <f t="shared" si="1"/>
        <v>0</v>
      </c>
    </row>
    <row r="155" spans="1:5" ht="31.5">
      <c r="A155" s="3" t="s">
        <v>171</v>
      </c>
      <c r="B155" s="2" t="s">
        <v>375</v>
      </c>
      <c r="C155" s="1" t="s">
        <v>127</v>
      </c>
      <c r="D155" s="39"/>
      <c r="E155" s="99">
        <f t="shared" si="1"/>
        <v>0</v>
      </c>
    </row>
    <row r="156" spans="1:5" ht="63">
      <c r="A156" s="3" t="s">
        <v>170</v>
      </c>
      <c r="B156" s="5" t="s">
        <v>376</v>
      </c>
      <c r="C156" s="1" t="s">
        <v>127</v>
      </c>
      <c r="D156" s="39"/>
      <c r="E156" s="99">
        <f t="shared" si="1"/>
        <v>0</v>
      </c>
    </row>
    <row r="157" spans="1:5" ht="67.5" customHeight="1">
      <c r="A157" s="3" t="s">
        <v>169</v>
      </c>
      <c r="B157" s="5" t="s">
        <v>377</v>
      </c>
      <c r="C157" s="1" t="s">
        <v>127</v>
      </c>
      <c r="D157" s="39"/>
      <c r="E157" s="99">
        <f t="shared" si="1"/>
        <v>0</v>
      </c>
    </row>
    <row r="158" spans="1:5" ht="51" customHeight="1">
      <c r="A158" s="3" t="s">
        <v>168</v>
      </c>
      <c r="B158" s="5" t="s">
        <v>22</v>
      </c>
      <c r="C158" s="1" t="s">
        <v>127</v>
      </c>
      <c r="D158" s="39"/>
      <c r="E158" s="99">
        <f t="shared" si="1"/>
        <v>0</v>
      </c>
    </row>
    <row r="159" spans="1:5" ht="31.5">
      <c r="A159" s="3" t="s">
        <v>167</v>
      </c>
      <c r="B159" s="5" t="s">
        <v>21</v>
      </c>
      <c r="C159" s="1" t="s">
        <v>127</v>
      </c>
      <c r="D159" s="39"/>
      <c r="E159" s="99">
        <f t="shared" si="1"/>
        <v>0</v>
      </c>
    </row>
    <row r="160" spans="1:5" ht="63">
      <c r="A160" s="3" t="s">
        <v>166</v>
      </c>
      <c r="B160" s="5" t="s">
        <v>755</v>
      </c>
      <c r="C160" s="1" t="s">
        <v>127</v>
      </c>
      <c r="D160" s="39"/>
      <c r="E160" s="99">
        <f t="shared" si="1"/>
        <v>0</v>
      </c>
    </row>
    <row r="161" spans="1:5" ht="20.25" customHeight="1">
      <c r="A161" s="3" t="s">
        <v>165</v>
      </c>
      <c r="B161" s="4" t="s">
        <v>380</v>
      </c>
      <c r="C161" s="1" t="s">
        <v>127</v>
      </c>
      <c r="D161" s="39"/>
      <c r="E161" s="99">
        <f t="shared" si="1"/>
        <v>0</v>
      </c>
    </row>
    <row r="162" spans="1:6" ht="18" customHeight="1">
      <c r="A162" s="43"/>
      <c r="B162" s="44" t="s">
        <v>306</v>
      </c>
      <c r="C162" s="45"/>
      <c r="D162" s="46"/>
      <c r="E162" s="46"/>
      <c r="F162" s="277"/>
    </row>
    <row r="163" spans="1:5" ht="31.5">
      <c r="A163" s="23" t="s">
        <v>164</v>
      </c>
      <c r="B163" s="37" t="s">
        <v>257</v>
      </c>
      <c r="C163" s="30" t="s">
        <v>134</v>
      </c>
      <c r="D163" s="26"/>
      <c r="E163" s="59"/>
    </row>
    <row r="164" spans="1:5" ht="47.25">
      <c r="A164" s="23" t="s">
        <v>163</v>
      </c>
      <c r="B164" s="37" t="s">
        <v>258</v>
      </c>
      <c r="C164" s="39" t="s">
        <v>127</v>
      </c>
      <c r="D164" s="58"/>
      <c r="E164" s="110">
        <f>IF($D$15&gt;0,D164/$D$15*100,)</f>
        <v>0</v>
      </c>
    </row>
    <row r="165" spans="1:5" ht="50.25" customHeight="1">
      <c r="A165" s="23" t="s">
        <v>162</v>
      </c>
      <c r="B165" s="37" t="s">
        <v>20</v>
      </c>
      <c r="C165" s="39"/>
      <c r="D165" s="22"/>
      <c r="E165" s="113"/>
    </row>
    <row r="166" spans="1:5" ht="15.75">
      <c r="A166" s="23" t="s">
        <v>318</v>
      </c>
      <c r="B166" s="38" t="s">
        <v>19</v>
      </c>
      <c r="C166" s="39" t="s">
        <v>127</v>
      </c>
      <c r="D166" s="58"/>
      <c r="E166" s="96">
        <f aca="true" t="shared" si="2" ref="E166:E177">IF($D$8&gt;0,D166/$D$8*100,)</f>
        <v>0</v>
      </c>
    </row>
    <row r="167" spans="1:5" ht="15.75">
      <c r="A167" s="23" t="s">
        <v>319</v>
      </c>
      <c r="B167" s="38" t="s">
        <v>18</v>
      </c>
      <c r="C167" s="39" t="s">
        <v>127</v>
      </c>
      <c r="D167" s="58"/>
      <c r="E167" s="96">
        <f t="shared" si="2"/>
        <v>0</v>
      </c>
    </row>
    <row r="168" spans="1:5" ht="15.75">
      <c r="A168" s="23" t="s">
        <v>320</v>
      </c>
      <c r="B168" s="38" t="s">
        <v>17</v>
      </c>
      <c r="C168" s="39" t="s">
        <v>127</v>
      </c>
      <c r="D168" s="58"/>
      <c r="E168" s="96">
        <f t="shared" si="2"/>
        <v>0</v>
      </c>
    </row>
    <row r="169" spans="1:5" ht="15.75">
      <c r="A169" s="23" t="s">
        <v>321</v>
      </c>
      <c r="B169" s="38" t="s">
        <v>16</v>
      </c>
      <c r="C169" s="39" t="s">
        <v>127</v>
      </c>
      <c r="D169" s="58"/>
      <c r="E169" s="96">
        <f t="shared" si="2"/>
        <v>0</v>
      </c>
    </row>
    <row r="170" spans="1:5" ht="15.75">
      <c r="A170" s="23" t="s">
        <v>322</v>
      </c>
      <c r="B170" s="38" t="s">
        <v>15</v>
      </c>
      <c r="C170" s="39" t="s">
        <v>127</v>
      </c>
      <c r="D170" s="58"/>
      <c r="E170" s="96">
        <f t="shared" si="2"/>
        <v>0</v>
      </c>
    </row>
    <row r="171" spans="1:5" ht="31.5">
      <c r="A171" s="42" t="s">
        <v>54</v>
      </c>
      <c r="B171" s="37" t="s">
        <v>270</v>
      </c>
      <c r="C171" s="39"/>
      <c r="D171" s="58"/>
      <c r="E171" s="110"/>
    </row>
    <row r="172" spans="1:5" ht="31.5">
      <c r="A172" s="42" t="s">
        <v>323</v>
      </c>
      <c r="B172" s="47" t="s">
        <v>14</v>
      </c>
      <c r="C172" s="39" t="s">
        <v>127</v>
      </c>
      <c r="D172" s="58"/>
      <c r="E172" s="96">
        <f t="shared" si="2"/>
        <v>0</v>
      </c>
    </row>
    <row r="173" spans="1:5" ht="31.5">
      <c r="A173" s="42" t="s">
        <v>324</v>
      </c>
      <c r="B173" s="38" t="s">
        <v>13</v>
      </c>
      <c r="C173" s="39" t="s">
        <v>127</v>
      </c>
      <c r="D173" s="214">
        <f>D96</f>
        <v>0</v>
      </c>
      <c r="E173" s="96">
        <f t="shared" si="2"/>
        <v>0</v>
      </c>
    </row>
    <row r="174" spans="1:5" ht="15.75">
      <c r="A174" s="42" t="s">
        <v>325</v>
      </c>
      <c r="B174" s="38" t="s">
        <v>12</v>
      </c>
      <c r="C174" s="39" t="s">
        <v>127</v>
      </c>
      <c r="D174" s="58"/>
      <c r="E174" s="96">
        <f t="shared" si="2"/>
        <v>0</v>
      </c>
    </row>
    <row r="175" spans="1:5" ht="31.5">
      <c r="A175" s="42" t="s">
        <v>326</v>
      </c>
      <c r="B175" s="38" t="s">
        <v>317</v>
      </c>
      <c r="C175" s="39" t="s">
        <v>127</v>
      </c>
      <c r="D175" s="58"/>
      <c r="E175" s="96">
        <f t="shared" si="2"/>
        <v>0</v>
      </c>
    </row>
    <row r="176" spans="1:5" ht="31.5">
      <c r="A176" s="42" t="s">
        <v>327</v>
      </c>
      <c r="B176" s="38" t="s">
        <v>11</v>
      </c>
      <c r="C176" s="39" t="s">
        <v>127</v>
      </c>
      <c r="D176" s="214">
        <f>D98</f>
        <v>0</v>
      </c>
      <c r="E176" s="96">
        <f t="shared" si="2"/>
        <v>0</v>
      </c>
    </row>
    <row r="177" spans="1:5" ht="15.75">
      <c r="A177" s="42" t="s">
        <v>328</v>
      </c>
      <c r="B177" s="38" t="s">
        <v>10</v>
      </c>
      <c r="C177" s="39" t="s">
        <v>127</v>
      </c>
      <c r="D177" s="58"/>
      <c r="E177" s="96">
        <f t="shared" si="2"/>
        <v>0</v>
      </c>
    </row>
    <row r="178" spans="1:5" ht="47.25">
      <c r="A178" s="48" t="s">
        <v>52</v>
      </c>
      <c r="B178" s="49" t="s">
        <v>259</v>
      </c>
      <c r="C178" s="39"/>
      <c r="D178" s="58"/>
      <c r="E178" s="110"/>
    </row>
    <row r="179" spans="1:6" ht="30">
      <c r="A179" s="48" t="s">
        <v>329</v>
      </c>
      <c r="B179" s="40" t="s">
        <v>161</v>
      </c>
      <c r="C179" s="30" t="s">
        <v>134</v>
      </c>
      <c r="D179" s="26"/>
      <c r="E179" s="110"/>
      <c r="F179" s="264"/>
    </row>
    <row r="180" spans="1:6" ht="30">
      <c r="A180" s="48" t="s">
        <v>330</v>
      </c>
      <c r="B180" s="40" t="s">
        <v>160</v>
      </c>
      <c r="C180" s="30" t="s">
        <v>134</v>
      </c>
      <c r="D180" s="26"/>
      <c r="E180" s="110"/>
      <c r="F180" s="264"/>
    </row>
    <row r="181" spans="1:6" ht="30">
      <c r="A181" s="48" t="s">
        <v>331</v>
      </c>
      <c r="B181" s="40" t="s">
        <v>9</v>
      </c>
      <c r="C181" s="30" t="s">
        <v>134</v>
      </c>
      <c r="D181" s="26"/>
      <c r="E181" s="110"/>
      <c r="F181" s="264"/>
    </row>
    <row r="182" spans="1:5" ht="49.5" customHeight="1">
      <c r="A182" s="42" t="s">
        <v>332</v>
      </c>
      <c r="B182" s="37" t="s">
        <v>8</v>
      </c>
      <c r="C182" s="39" t="s">
        <v>127</v>
      </c>
      <c r="D182" s="58"/>
      <c r="E182" s="96">
        <f>IF($D$8&gt;0,D182/$D$8*100,)</f>
        <v>0</v>
      </c>
    </row>
    <row r="183" spans="1:5" ht="32.25" thickBot="1">
      <c r="A183" s="93" t="s">
        <v>333</v>
      </c>
      <c r="B183" s="94" t="s">
        <v>341</v>
      </c>
      <c r="C183" s="81" t="s">
        <v>134</v>
      </c>
      <c r="D183" s="82"/>
      <c r="E183" s="111"/>
    </row>
    <row r="184" spans="1:5" ht="47.25">
      <c r="A184" s="92" t="s">
        <v>334</v>
      </c>
      <c r="B184" s="85" t="s">
        <v>387</v>
      </c>
      <c r="C184" s="76" t="s">
        <v>127</v>
      </c>
      <c r="D184" s="77"/>
      <c r="E184" s="96">
        <f>IF($D$8&gt;0,D184/$D$8*100,)</f>
        <v>0</v>
      </c>
    </row>
    <row r="185" spans="1:6" ht="63.75" thickBot="1">
      <c r="A185" s="93" t="s">
        <v>335</v>
      </c>
      <c r="B185" s="94" t="s">
        <v>7</v>
      </c>
      <c r="C185" s="90" t="s">
        <v>127</v>
      </c>
      <c r="D185" s="91"/>
      <c r="E185" s="111">
        <f>IF(D184&gt;0,D185/D184*100,)</f>
        <v>0</v>
      </c>
      <c r="F185" s="264"/>
    </row>
    <row r="186" spans="1:5" ht="47.25">
      <c r="A186" s="92" t="s">
        <v>336</v>
      </c>
      <c r="B186" s="95" t="s">
        <v>6</v>
      </c>
      <c r="C186" s="86" t="s">
        <v>127</v>
      </c>
      <c r="D186" s="87"/>
      <c r="E186" s="110">
        <f>IF($D$15&gt;0,D186/$D$15*100,)</f>
        <v>0</v>
      </c>
    </row>
    <row r="187" spans="1:5" ht="31.5">
      <c r="A187" s="42" t="s">
        <v>337</v>
      </c>
      <c r="B187" s="50" t="s">
        <v>260</v>
      </c>
      <c r="C187" s="30" t="s">
        <v>134</v>
      </c>
      <c r="D187" s="306"/>
      <c r="E187" s="110"/>
    </row>
    <row r="188" spans="1:5" ht="18" customHeight="1">
      <c r="A188" s="42" t="s">
        <v>338</v>
      </c>
      <c r="B188" s="50" t="s">
        <v>363</v>
      </c>
      <c r="C188" s="30" t="s">
        <v>134</v>
      </c>
      <c r="D188" s="26"/>
      <c r="E188" s="110"/>
    </row>
    <row r="189" spans="1:5" ht="18" customHeight="1">
      <c r="A189" s="42" t="s">
        <v>339</v>
      </c>
      <c r="B189" s="50" t="s">
        <v>5</v>
      </c>
      <c r="C189" s="39" t="s">
        <v>127</v>
      </c>
      <c r="D189" s="87"/>
      <c r="E189" s="96">
        <f>IF($D$8&gt;0,D189/$D$8*100,)</f>
        <v>0</v>
      </c>
    </row>
    <row r="190" spans="1:5" ht="31.5">
      <c r="A190" s="42" t="s">
        <v>340</v>
      </c>
      <c r="B190" s="50" t="s">
        <v>364</v>
      </c>
      <c r="C190" s="39" t="s">
        <v>127</v>
      </c>
      <c r="D190" s="58"/>
      <c r="E190" s="96">
        <f>IF($D$8&gt;0,D190/$D$8*100,)</f>
        <v>0</v>
      </c>
    </row>
    <row r="191" spans="1:6" ht="17.25" customHeight="1">
      <c r="A191" s="51"/>
      <c r="B191" s="34" t="s">
        <v>307</v>
      </c>
      <c r="C191" s="65"/>
      <c r="D191" s="66"/>
      <c r="E191" s="67"/>
      <c r="F191" s="277"/>
    </row>
    <row r="192" spans="1:5" ht="47.25">
      <c r="A192" s="42" t="s">
        <v>49</v>
      </c>
      <c r="B192" s="37" t="s">
        <v>261</v>
      </c>
      <c r="C192" s="30" t="s">
        <v>134</v>
      </c>
      <c r="D192" s="26"/>
      <c r="E192" s="26">
        <f>D192*100</f>
        <v>0</v>
      </c>
    </row>
    <row r="193" spans="1:5" ht="31.5">
      <c r="A193" s="42" t="s">
        <v>48</v>
      </c>
      <c r="B193" s="37" t="s">
        <v>262</v>
      </c>
      <c r="C193" s="30" t="s">
        <v>134</v>
      </c>
      <c r="D193" s="26"/>
      <c r="E193" s="26">
        <f aca="true" t="shared" si="3" ref="E193:E200">D193*100</f>
        <v>0</v>
      </c>
    </row>
    <row r="194" spans="1:5" ht="30">
      <c r="A194" s="42" t="s">
        <v>342</v>
      </c>
      <c r="B194" s="37" t="s">
        <v>263</v>
      </c>
      <c r="C194" s="30" t="s">
        <v>134</v>
      </c>
      <c r="D194" s="26"/>
      <c r="E194" s="26"/>
    </row>
    <row r="195" spans="1:5" ht="30">
      <c r="A195" s="42" t="s">
        <v>343</v>
      </c>
      <c r="B195" s="37" t="s">
        <v>264</v>
      </c>
      <c r="C195" s="30" t="s">
        <v>134</v>
      </c>
      <c r="D195" s="26"/>
      <c r="E195" s="26"/>
    </row>
    <row r="196" spans="1:5" ht="30">
      <c r="A196" s="42" t="s">
        <v>344</v>
      </c>
      <c r="B196" s="37" t="s">
        <v>362</v>
      </c>
      <c r="C196" s="30" t="s">
        <v>134</v>
      </c>
      <c r="D196" s="26"/>
      <c r="E196" s="26"/>
    </row>
    <row r="197" spans="1:5" ht="33.75" customHeight="1">
      <c r="A197" s="42" t="s">
        <v>345</v>
      </c>
      <c r="B197" s="37" t="s">
        <v>265</v>
      </c>
      <c r="C197" s="30" t="s">
        <v>134</v>
      </c>
      <c r="D197" s="26"/>
      <c r="E197" s="26">
        <f t="shared" si="3"/>
        <v>0</v>
      </c>
    </row>
    <row r="198" spans="1:5" ht="34.5" customHeight="1">
      <c r="A198" s="42" t="s">
        <v>346</v>
      </c>
      <c r="B198" s="37" t="s">
        <v>360</v>
      </c>
      <c r="C198" s="30" t="s">
        <v>134</v>
      </c>
      <c r="D198" s="26"/>
      <c r="E198" s="26">
        <f t="shared" si="3"/>
        <v>0</v>
      </c>
    </row>
    <row r="199" spans="1:5" ht="34.5" customHeight="1">
      <c r="A199" s="42" t="s">
        <v>347</v>
      </c>
      <c r="B199" s="37" t="s">
        <v>266</v>
      </c>
      <c r="C199" s="30" t="s">
        <v>134</v>
      </c>
      <c r="D199" s="26"/>
      <c r="E199" s="26">
        <f t="shared" si="3"/>
        <v>0</v>
      </c>
    </row>
    <row r="200" spans="1:5" ht="33.75" customHeight="1">
      <c r="A200" s="42" t="s">
        <v>348</v>
      </c>
      <c r="B200" s="37" t="s">
        <v>267</v>
      </c>
      <c r="C200" s="30" t="s">
        <v>134</v>
      </c>
      <c r="D200" s="26"/>
      <c r="E200" s="26">
        <f t="shared" si="3"/>
        <v>0</v>
      </c>
    </row>
    <row r="201" spans="1:5" ht="34.5" customHeight="1">
      <c r="A201" s="42" t="s">
        <v>349</v>
      </c>
      <c r="B201" s="37" t="s">
        <v>268</v>
      </c>
      <c r="C201" s="30"/>
      <c r="D201" s="292">
        <f>SUM(D202:D205)</f>
        <v>0</v>
      </c>
      <c r="E201" s="26">
        <f>D201/4*100</f>
        <v>0</v>
      </c>
    </row>
    <row r="202" spans="1:5" ht="31.5">
      <c r="A202" s="42" t="s">
        <v>350</v>
      </c>
      <c r="B202" s="38" t="s">
        <v>159</v>
      </c>
      <c r="C202" s="30" t="s">
        <v>134</v>
      </c>
      <c r="D202" s="26"/>
      <c r="E202" s="59"/>
    </row>
    <row r="203" spans="1:5" ht="31.5">
      <c r="A203" s="42" t="s">
        <v>351</v>
      </c>
      <c r="B203" s="38" t="s">
        <v>158</v>
      </c>
      <c r="C203" s="30" t="s">
        <v>134</v>
      </c>
      <c r="D203" s="26"/>
      <c r="E203" s="59"/>
    </row>
    <row r="204" spans="1:5" ht="31.5">
      <c r="A204" s="42" t="s">
        <v>352</v>
      </c>
      <c r="B204" s="38" t="s">
        <v>157</v>
      </c>
      <c r="C204" s="30" t="s">
        <v>134</v>
      </c>
      <c r="D204" s="26"/>
      <c r="E204" s="59"/>
    </row>
    <row r="205" spans="1:5" ht="31.5">
      <c r="A205" s="42" t="s">
        <v>353</v>
      </c>
      <c r="B205" s="38" t="s">
        <v>4</v>
      </c>
      <c r="C205" s="30" t="s">
        <v>134</v>
      </c>
      <c r="D205" s="26"/>
      <c r="E205" s="59"/>
    </row>
    <row r="206" spans="1:5" ht="31.5">
      <c r="A206" s="42" t="s">
        <v>354</v>
      </c>
      <c r="B206" s="37" t="s">
        <v>361</v>
      </c>
      <c r="C206" s="52"/>
      <c r="D206" s="292">
        <f>SUM(D207:D210)</f>
        <v>0</v>
      </c>
      <c r="E206" s="26">
        <f>D206/4*100</f>
        <v>0</v>
      </c>
    </row>
    <row r="207" spans="1:5" ht="15.75">
      <c r="A207" s="42" t="s">
        <v>355</v>
      </c>
      <c r="B207" s="38" t="s">
        <v>3</v>
      </c>
      <c r="C207" s="30" t="s">
        <v>134</v>
      </c>
      <c r="D207" s="26"/>
      <c r="E207" s="59"/>
    </row>
    <row r="208" spans="1:5" ht="15.75">
      <c r="A208" s="42" t="s">
        <v>356</v>
      </c>
      <c r="B208" s="38" t="s">
        <v>2</v>
      </c>
      <c r="C208" s="30" t="s">
        <v>134</v>
      </c>
      <c r="D208" s="26"/>
      <c r="E208" s="59"/>
    </row>
    <row r="209" spans="1:5" ht="15.75">
      <c r="A209" s="42" t="s">
        <v>357</v>
      </c>
      <c r="B209" s="38" t="s">
        <v>1</v>
      </c>
      <c r="C209" s="30" t="s">
        <v>134</v>
      </c>
      <c r="D209" s="26"/>
      <c r="E209" s="59"/>
    </row>
    <row r="210" spans="1:5" ht="15.75">
      <c r="A210" s="42" t="s">
        <v>358</v>
      </c>
      <c r="B210" s="38" t="s">
        <v>0</v>
      </c>
      <c r="C210" s="30" t="s">
        <v>134</v>
      </c>
      <c r="D210" s="26"/>
      <c r="E210" s="59"/>
    </row>
    <row r="211" spans="1:5" ht="31.5">
      <c r="A211" s="42" t="s">
        <v>359</v>
      </c>
      <c r="B211" s="37" t="s">
        <v>269</v>
      </c>
      <c r="C211" s="30" t="s">
        <v>134</v>
      </c>
      <c r="D211" s="26"/>
      <c r="E211" s="26">
        <f>D211*100</f>
        <v>0</v>
      </c>
    </row>
    <row r="213" ht="15.75">
      <c r="B213" s="220"/>
    </row>
  </sheetData>
  <sheetProtection password="CA39" sheet="1"/>
  <mergeCells count="4">
    <mergeCell ref="C1:E1"/>
    <mergeCell ref="G2:L2"/>
    <mergeCell ref="H3:L3"/>
    <mergeCell ref="G4:L6"/>
  </mergeCells>
  <conditionalFormatting sqref="D109">
    <cfRule type="cellIs" priority="86" dxfId="170" operator="greaterThan">
      <formula>$D$9</formula>
    </cfRule>
  </conditionalFormatting>
  <conditionalFormatting sqref="D110">
    <cfRule type="cellIs" priority="85" dxfId="170" operator="greaterThan">
      <formula>$D$8</formula>
    </cfRule>
  </conditionalFormatting>
  <conditionalFormatting sqref="D143:D146 D140 D151:D161">
    <cfRule type="cellIs" priority="84" dxfId="170" operator="greaterThan">
      <formula>$D$142</formula>
    </cfRule>
  </conditionalFormatting>
  <conditionalFormatting sqref="D19">
    <cfRule type="cellIs" priority="81" dxfId="170" operator="equal" stopIfTrue="1">
      <formula>"СУММ($D$10:$D$14)"</formula>
    </cfRule>
  </conditionalFormatting>
  <conditionalFormatting sqref="D202:D205">
    <cfRule type="cellIs" priority="80" dxfId="170" operator="greaterThan" stopIfTrue="1">
      <formula>1</formula>
    </cfRule>
  </conditionalFormatting>
  <conditionalFormatting sqref="D207:D210">
    <cfRule type="cellIs" priority="79" dxfId="170" operator="greaterThan" stopIfTrue="1">
      <formula>1</formula>
    </cfRule>
  </conditionalFormatting>
  <conditionalFormatting sqref="D211">
    <cfRule type="cellIs" priority="78" dxfId="170" operator="greaterThan" stopIfTrue="1">
      <formula>1</formula>
    </cfRule>
  </conditionalFormatting>
  <conditionalFormatting sqref="D163">
    <cfRule type="cellIs" priority="77" dxfId="170" operator="greaterThan" stopIfTrue="1">
      <formula>1</formula>
    </cfRule>
  </conditionalFormatting>
  <conditionalFormatting sqref="D134:D136">
    <cfRule type="containsBlanks" priority="6" dxfId="0" stopIfTrue="1">
      <formula>LEN(TRIM(D134))=0</formula>
    </cfRule>
    <cfRule type="cellIs" priority="76" dxfId="170" operator="greaterThan" stopIfTrue="1">
      <formula>1</formula>
    </cfRule>
  </conditionalFormatting>
  <conditionalFormatting sqref="D107">
    <cfRule type="cellIs" priority="75" dxfId="170" operator="greaterThan" stopIfTrue="1">
      <formula>1</formula>
    </cfRule>
  </conditionalFormatting>
  <conditionalFormatting sqref="D105">
    <cfRule type="cellIs" priority="74" dxfId="170" operator="greaterThan" stopIfTrue="1">
      <formula>1</formula>
    </cfRule>
  </conditionalFormatting>
  <conditionalFormatting sqref="D103">
    <cfRule type="cellIs" priority="73" dxfId="170" operator="greaterThan" stopIfTrue="1">
      <formula>1</formula>
    </cfRule>
  </conditionalFormatting>
  <conditionalFormatting sqref="D101">
    <cfRule type="cellIs" priority="72" dxfId="170" operator="greaterThan" stopIfTrue="1">
      <formula>1</formula>
    </cfRule>
  </conditionalFormatting>
  <conditionalFormatting sqref="D99">
    <cfRule type="cellIs" priority="71" dxfId="170" operator="greaterThan" stopIfTrue="1">
      <formula>1</formula>
    </cfRule>
  </conditionalFormatting>
  <conditionalFormatting sqref="D97">
    <cfRule type="cellIs" priority="70" dxfId="170" operator="greaterThan" stopIfTrue="1">
      <formula>1</formula>
    </cfRule>
  </conditionalFormatting>
  <conditionalFormatting sqref="D95">
    <cfRule type="cellIs" priority="69" dxfId="170" operator="greaterThan" stopIfTrue="1">
      <formula>1</formula>
    </cfRule>
  </conditionalFormatting>
  <conditionalFormatting sqref="D92">
    <cfRule type="cellIs" priority="68" dxfId="170" operator="greaterThan" stopIfTrue="1">
      <formula>1</formula>
    </cfRule>
  </conditionalFormatting>
  <conditionalFormatting sqref="D90">
    <cfRule type="cellIs" priority="67" dxfId="170" operator="greaterThan" stopIfTrue="1">
      <formula>1</formula>
    </cfRule>
  </conditionalFormatting>
  <conditionalFormatting sqref="D88">
    <cfRule type="cellIs" priority="66" dxfId="170" operator="greaterThan" stopIfTrue="1">
      <formula>1</formula>
    </cfRule>
  </conditionalFormatting>
  <conditionalFormatting sqref="D86">
    <cfRule type="cellIs" priority="65" dxfId="170" operator="greaterThan" stopIfTrue="1">
      <formula>1</formula>
    </cfRule>
  </conditionalFormatting>
  <conditionalFormatting sqref="D84">
    <cfRule type="cellIs" priority="64" dxfId="170" operator="greaterThan" stopIfTrue="1">
      <formula>1</formula>
    </cfRule>
  </conditionalFormatting>
  <conditionalFormatting sqref="D82">
    <cfRule type="cellIs" priority="63" dxfId="170" operator="greaterThan" stopIfTrue="1">
      <formula>1</formula>
    </cfRule>
  </conditionalFormatting>
  <conditionalFormatting sqref="D80">
    <cfRule type="cellIs" priority="62" dxfId="170" operator="greaterThan" stopIfTrue="1">
      <formula>1</formula>
    </cfRule>
  </conditionalFormatting>
  <conditionalFormatting sqref="D78">
    <cfRule type="cellIs" priority="61" dxfId="170" operator="greaterThan" stopIfTrue="1">
      <formula>1</formula>
    </cfRule>
  </conditionalFormatting>
  <conditionalFormatting sqref="D76">
    <cfRule type="cellIs" priority="60" dxfId="170" operator="greaterThan" stopIfTrue="1">
      <formula>1</formula>
    </cfRule>
  </conditionalFormatting>
  <conditionalFormatting sqref="D74">
    <cfRule type="cellIs" priority="59" dxfId="170" operator="greaterThan" stopIfTrue="1">
      <formula>1</formula>
    </cfRule>
  </conditionalFormatting>
  <conditionalFormatting sqref="D71">
    <cfRule type="cellIs" priority="58" dxfId="170" operator="greaterThan" stopIfTrue="1">
      <formula>1</formula>
    </cfRule>
  </conditionalFormatting>
  <conditionalFormatting sqref="D69">
    <cfRule type="cellIs" priority="57" dxfId="170" operator="greaterThan" stopIfTrue="1">
      <formula>1</formula>
    </cfRule>
  </conditionalFormatting>
  <conditionalFormatting sqref="D67">
    <cfRule type="cellIs" priority="56" dxfId="170" operator="greaterThan" stopIfTrue="1">
      <formula>1</formula>
    </cfRule>
  </conditionalFormatting>
  <conditionalFormatting sqref="D62">
    <cfRule type="cellIs" priority="55" dxfId="170" operator="greaterThan" stopIfTrue="1">
      <formula>1</formula>
    </cfRule>
  </conditionalFormatting>
  <conditionalFormatting sqref="D65">
    <cfRule type="cellIs" priority="54" dxfId="170" operator="greaterThan" stopIfTrue="1">
      <formula>1</formula>
    </cfRule>
  </conditionalFormatting>
  <conditionalFormatting sqref="D60">
    <cfRule type="cellIs" priority="53" dxfId="170" operator="greaterThan" stopIfTrue="1">
      <formula>1</formula>
    </cfRule>
  </conditionalFormatting>
  <conditionalFormatting sqref="D57">
    <cfRule type="cellIs" priority="52" dxfId="170" operator="greaterThan" stopIfTrue="1">
      <formula>1</formula>
    </cfRule>
  </conditionalFormatting>
  <conditionalFormatting sqref="D54">
    <cfRule type="cellIs" priority="51" dxfId="170" operator="greaterThan" stopIfTrue="1">
      <formula>1</formula>
    </cfRule>
  </conditionalFormatting>
  <conditionalFormatting sqref="D51">
    <cfRule type="cellIs" priority="50" dxfId="170" operator="greaterThan" stopIfTrue="1">
      <formula>1</formula>
    </cfRule>
  </conditionalFormatting>
  <conditionalFormatting sqref="D47">
    <cfRule type="cellIs" priority="49" dxfId="170" operator="greaterThan" stopIfTrue="1">
      <formula>1</formula>
    </cfRule>
  </conditionalFormatting>
  <conditionalFormatting sqref="D47">
    <cfRule type="cellIs" priority="47" dxfId="170" operator="greaterThan" stopIfTrue="1">
      <formula>1</formula>
    </cfRule>
  </conditionalFormatting>
  <conditionalFormatting sqref="D44">
    <cfRule type="cellIs" priority="45" dxfId="170" operator="greaterThan" stopIfTrue="1">
      <formula>1</formula>
    </cfRule>
  </conditionalFormatting>
  <conditionalFormatting sqref="E41">
    <cfRule type="cellIs" priority="44" dxfId="170" operator="greaterThan" stopIfTrue="1">
      <formula>1</formula>
    </cfRule>
  </conditionalFormatting>
  <conditionalFormatting sqref="E41">
    <cfRule type="cellIs" priority="43" dxfId="170" operator="greaterThan" stopIfTrue="1">
      <formula>1</formula>
    </cfRule>
  </conditionalFormatting>
  <conditionalFormatting sqref="E41">
    <cfRule type="cellIs" priority="42" dxfId="170" operator="greaterThan" stopIfTrue="1">
      <formula>1</formula>
    </cfRule>
  </conditionalFormatting>
  <conditionalFormatting sqref="D41">
    <cfRule type="cellIs" priority="41" dxfId="170" operator="greaterThan" stopIfTrue="1">
      <formula>1</formula>
    </cfRule>
  </conditionalFormatting>
  <conditionalFormatting sqref="D39">
    <cfRule type="cellIs" priority="40" dxfId="170" operator="greaterThan" stopIfTrue="1">
      <formula>1</formula>
    </cfRule>
  </conditionalFormatting>
  <conditionalFormatting sqref="D37">
    <cfRule type="cellIs" priority="39" dxfId="170" operator="greaterThan" stopIfTrue="1">
      <formula>1</formula>
    </cfRule>
  </conditionalFormatting>
  <conditionalFormatting sqref="D35">
    <cfRule type="cellIs" priority="38" dxfId="170" operator="greaterThan" stopIfTrue="1">
      <formula>1</formula>
    </cfRule>
  </conditionalFormatting>
  <conditionalFormatting sqref="D33">
    <cfRule type="cellIs" priority="37" dxfId="170" operator="greaterThan" stopIfTrue="1">
      <formula>1</formula>
    </cfRule>
  </conditionalFormatting>
  <conditionalFormatting sqref="D30">
    <cfRule type="cellIs" priority="36" dxfId="170" operator="greaterThan" stopIfTrue="1">
      <formula>1</formula>
    </cfRule>
  </conditionalFormatting>
  <conditionalFormatting sqref="D28">
    <cfRule type="cellIs" priority="35" dxfId="170" operator="greaterThan" stopIfTrue="1">
      <formula>1</formula>
    </cfRule>
  </conditionalFormatting>
  <conditionalFormatting sqref="D26">
    <cfRule type="cellIs" priority="34" dxfId="170" operator="greaterThan" stopIfTrue="1">
      <formula>1</formula>
    </cfRule>
  </conditionalFormatting>
  <conditionalFormatting sqref="D24">
    <cfRule type="cellIs" priority="33" dxfId="170" operator="greaterThan" stopIfTrue="1">
      <formula>1</formula>
    </cfRule>
  </conditionalFormatting>
  <conditionalFormatting sqref="D21">
    <cfRule type="cellIs" priority="32" dxfId="170" operator="greaterThan" stopIfTrue="1">
      <formula>1</formula>
    </cfRule>
  </conditionalFormatting>
  <conditionalFormatting sqref="D18">
    <cfRule type="cellIs" priority="31" dxfId="170" operator="greaterThan" stopIfTrue="1">
      <formula>1</formula>
    </cfRule>
  </conditionalFormatting>
  <conditionalFormatting sqref="D179">
    <cfRule type="cellIs" priority="30" dxfId="170" operator="greaterThan" stopIfTrue="1">
      <formula>1</formula>
    </cfRule>
  </conditionalFormatting>
  <conditionalFormatting sqref="D180:D181">
    <cfRule type="cellIs" priority="29" dxfId="170" operator="greaterThan" stopIfTrue="1">
      <formula>1</formula>
    </cfRule>
  </conditionalFormatting>
  <conditionalFormatting sqref="D183">
    <cfRule type="cellIs" priority="28" dxfId="170" operator="greaterThan" stopIfTrue="1">
      <formula>1</formula>
    </cfRule>
  </conditionalFormatting>
  <conditionalFormatting sqref="D187:D188">
    <cfRule type="cellIs" priority="27" dxfId="170" operator="greaterThan" stopIfTrue="1">
      <formula>1</formula>
    </cfRule>
  </conditionalFormatting>
  <conditionalFormatting sqref="D192:D200">
    <cfRule type="cellIs" priority="26" dxfId="170" operator="greaterThan" stopIfTrue="1">
      <formula>1</formula>
    </cfRule>
  </conditionalFormatting>
  <conditionalFormatting sqref="D202:D205">
    <cfRule type="cellIs" priority="25" dxfId="170" operator="greaterThan" stopIfTrue="1">
      <formula>1</formula>
    </cfRule>
  </conditionalFormatting>
  <conditionalFormatting sqref="D207:D210">
    <cfRule type="cellIs" priority="24" dxfId="170" operator="greaterThan" stopIfTrue="1">
      <formula>1</formula>
    </cfRule>
  </conditionalFormatting>
  <conditionalFormatting sqref="D207:D210">
    <cfRule type="cellIs" priority="23" dxfId="170" operator="greaterThan" stopIfTrue="1">
      <formula>1</formula>
    </cfRule>
  </conditionalFormatting>
  <conditionalFormatting sqref="D211">
    <cfRule type="cellIs" priority="22" dxfId="170" operator="greaterThan" stopIfTrue="1">
      <formula>1</formula>
    </cfRule>
  </conditionalFormatting>
  <conditionalFormatting sqref="D211">
    <cfRule type="cellIs" priority="21" dxfId="170" operator="greaterThan" stopIfTrue="1">
      <formula>1</formula>
    </cfRule>
  </conditionalFormatting>
  <conditionalFormatting sqref="D211">
    <cfRule type="cellIs" priority="20" dxfId="170" operator="greaterThan" stopIfTrue="1">
      <formula>1</formula>
    </cfRule>
  </conditionalFormatting>
  <conditionalFormatting sqref="D5:E5">
    <cfRule type="cellIs" priority="19" dxfId="11" operator="equal">
      <formula>"Наименование ОУ"</formula>
    </cfRule>
  </conditionalFormatting>
  <conditionalFormatting sqref="B1">
    <cfRule type="containsText" priority="18" dxfId="11" operator="containsText" text="заполнить">
      <formula>NOT(ISERROR(SEARCH("заполнить",B1)))</formula>
    </cfRule>
  </conditionalFormatting>
  <conditionalFormatting sqref="D6:E6">
    <cfRule type="containsText" priority="17" dxfId="11" operator="containsText" stopIfTrue="1" text="Код ОУ">
      <formula>NOT(ISERROR(SEARCH("Код ОУ",D6)))</formula>
    </cfRule>
  </conditionalFormatting>
  <conditionalFormatting sqref="D4:E4">
    <cfRule type="containsText" priority="16" dxfId="11" operator="containsText" stopIfTrue="1" text="статус ОУ">
      <formula>NOT(ISERROR(SEARCH("статус ОУ",D4)))</formula>
    </cfRule>
  </conditionalFormatting>
  <conditionalFormatting sqref="D5:E5">
    <cfRule type="cellIs" priority="15" dxfId="170" operator="equal">
      <formula>"Наименование ОУ"</formula>
    </cfRule>
  </conditionalFormatting>
  <conditionalFormatting sqref="D6:E6">
    <cfRule type="containsText" priority="14" dxfId="170" operator="containsText" stopIfTrue="1" text="Код ОУ">
      <formula>NOT(ISERROR(SEARCH("Код ОУ",D6)))</formula>
    </cfRule>
  </conditionalFormatting>
  <conditionalFormatting sqref="D4:E4">
    <cfRule type="containsText" priority="13" dxfId="170" operator="containsText" stopIfTrue="1" text="статус ОУ">
      <formula>NOT(ISERROR(SEARCH("статус ОУ",D4)))</formula>
    </cfRule>
  </conditionalFormatting>
  <conditionalFormatting sqref="D9:D15">
    <cfRule type="containsBlanks" priority="87" dxfId="0" stopIfTrue="1">
      <formula>LEN(TRIM(D9))=0</formula>
    </cfRule>
  </conditionalFormatting>
  <conditionalFormatting sqref="D17:D52">
    <cfRule type="containsBlanks" priority="11" dxfId="0" stopIfTrue="1">
      <formula>LEN(TRIM(D17))=0</formula>
    </cfRule>
  </conditionalFormatting>
  <conditionalFormatting sqref="D54:D55">
    <cfRule type="containsBlanks" priority="10" dxfId="0" stopIfTrue="1">
      <formula>LEN(TRIM(D54))=0</formula>
    </cfRule>
  </conditionalFormatting>
  <conditionalFormatting sqref="D57:D58 D60:D63 D65:D72 D74:D93">
    <cfRule type="containsBlanks" priority="9" dxfId="0" stopIfTrue="1">
      <formula>LEN(TRIM(D57))=0</formula>
    </cfRule>
  </conditionalFormatting>
  <conditionalFormatting sqref="D95:D107 D109:D110">
    <cfRule type="containsBlanks" priority="8" dxfId="0" stopIfTrue="1">
      <formula>LEN(TRIM(D95))=0</formula>
    </cfRule>
  </conditionalFormatting>
  <conditionalFormatting sqref="D112:D114 D116:D118 D120:D125 D127:D132">
    <cfRule type="containsBlanks" priority="7" dxfId="0" stopIfTrue="1">
      <formula>LEN(TRIM(D112))=0</formula>
    </cfRule>
  </conditionalFormatting>
  <conditionalFormatting sqref="D143:D146 D148:D161">
    <cfRule type="containsBlanks" priority="5" dxfId="0" stopIfTrue="1">
      <formula>LEN(TRIM(D143))=0</formula>
    </cfRule>
  </conditionalFormatting>
  <conditionalFormatting sqref="D138:D140">
    <cfRule type="containsBlanks" priority="4" dxfId="0" stopIfTrue="1">
      <formula>LEN(TRIM(D138))=0</formula>
    </cfRule>
  </conditionalFormatting>
  <conditionalFormatting sqref="D163:D164 D166:D170 D172 D174:D175 D177 D179:D190">
    <cfRule type="containsBlanks" priority="3" dxfId="0" stopIfTrue="1">
      <formula>LEN(TRIM(D163))=0</formula>
    </cfRule>
  </conditionalFormatting>
  <conditionalFormatting sqref="D192:D200 D202:D205 D207:D211">
    <cfRule type="containsBlanks" priority="2" dxfId="0" stopIfTrue="1">
      <formula>LEN(TRIM(D192))=0</formula>
    </cfRule>
  </conditionalFormatting>
  <conditionalFormatting sqref="D142">
    <cfRule type="containsBlanks" priority="1" dxfId="0" stopIfTrue="1">
      <formula>LEN(TRIM(D142))=0</formula>
    </cfRule>
  </conditionalFormatting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ОГУ Региональный центр оценки качества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О. Н. Хабаров</dc:creator>
  <cp:keywords/>
  <dc:description/>
  <cp:lastModifiedBy>О. Н. Хабаров</cp:lastModifiedBy>
  <cp:lastPrinted>2013-04-25T09:35:12Z</cp:lastPrinted>
  <dcterms:created xsi:type="dcterms:W3CDTF">2012-12-03T12:55:13Z</dcterms:created>
  <dcterms:modified xsi:type="dcterms:W3CDTF">2013-06-17T08:23:36Z</dcterms:modified>
  <cp:category/>
  <cp:version/>
  <cp:contentType/>
  <cp:contentStatus/>
</cp:coreProperties>
</file>